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 activeTab="5"/>
  </bookViews>
  <sheets>
    <sheet name="Orçamento Sintético" sheetId="3" r:id="rId1"/>
    <sheet name="Orçamento Analítico" sheetId="4" r:id="rId2"/>
    <sheet name="Curva ABC de Serviços" sheetId="9" r:id="rId3"/>
    <sheet name="Cronograma" sheetId="6" r:id="rId4"/>
    <sheet name="BDI" sheetId="2" r:id="rId5"/>
    <sheet name="Memorial de cálculo" sheetId="7" r:id="rId6"/>
  </sheets>
  <calcPr calcId="125725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3"/>
  <c r="F7"/>
  <c r="F8"/>
  <c r="F9"/>
  <c r="F10"/>
  <c r="J21" i="9" l="1"/>
  <c r="J20"/>
  <c r="J19"/>
  <c r="J18"/>
  <c r="J17"/>
  <c r="J16"/>
  <c r="J15"/>
  <c r="J14"/>
  <c r="J13"/>
  <c r="J12"/>
  <c r="J11"/>
  <c r="J10"/>
  <c r="J9"/>
  <c r="J8"/>
  <c r="J7"/>
  <c r="J6"/>
  <c r="J37"/>
  <c r="J36"/>
  <c r="J35"/>
  <c r="J34"/>
  <c r="J33"/>
  <c r="J32"/>
  <c r="J31"/>
  <c r="J30"/>
  <c r="J29"/>
  <c r="J28"/>
  <c r="J27"/>
  <c r="J26"/>
  <c r="J25"/>
  <c r="J23"/>
  <c r="J22"/>
  <c r="J44"/>
  <c r="J45"/>
  <c r="J43"/>
  <c r="J42"/>
  <c r="J41"/>
  <c r="J40"/>
  <c r="J39"/>
  <c r="J38"/>
  <c r="J49"/>
  <c r="J48"/>
  <c r="J47"/>
  <c r="J46"/>
  <c r="E24"/>
  <c r="J24" s="1"/>
  <c r="E6"/>
  <c r="D58" i="3"/>
  <c r="D59"/>
  <c r="H481" i="4"/>
  <c r="D28" i="6"/>
  <c r="E26"/>
  <c r="E28" s="1"/>
  <c r="D26"/>
  <c r="C17" l="1"/>
  <c r="D17" s="1"/>
  <c r="E141" i="7"/>
  <c r="I141" s="1"/>
  <c r="N141" s="1"/>
  <c r="I139"/>
  <c r="N139" s="1"/>
  <c r="E138"/>
  <c r="I138" s="1"/>
  <c r="N138" s="1"/>
  <c r="N136" s="1"/>
  <c r="I140"/>
  <c r="N140" s="1"/>
  <c r="I132"/>
  <c r="N132" s="1"/>
  <c r="E131"/>
  <c r="I131" s="1"/>
  <c r="N131" s="1"/>
  <c r="I133"/>
  <c r="N133" s="1"/>
  <c r="I130"/>
  <c r="N130" s="1"/>
  <c r="E134"/>
  <c r="I134" s="1"/>
  <c r="N134" s="1"/>
  <c r="F57" i="3"/>
  <c r="F55"/>
  <c r="F53"/>
  <c r="F54"/>
  <c r="F50"/>
  <c r="F48"/>
  <c r="F46"/>
  <c r="F51"/>
  <c r="F49"/>
  <c r="F47"/>
  <c r="F44"/>
  <c r="F42"/>
  <c r="F40"/>
  <c r="F43"/>
  <c r="F41"/>
  <c r="F39"/>
  <c r="F34"/>
  <c r="F32"/>
  <c r="F30"/>
  <c r="F28"/>
  <c r="F26"/>
  <c r="F35"/>
  <c r="F33"/>
  <c r="F31"/>
  <c r="F29"/>
  <c r="F27"/>
  <c r="F25"/>
  <c r="F22"/>
  <c r="F23"/>
  <c r="F21"/>
  <c r="F19"/>
  <c r="F18" s="1"/>
  <c r="F17"/>
  <c r="F15"/>
  <c r="F16"/>
  <c r="F13"/>
  <c r="F12"/>
  <c r="J229" i="7"/>
  <c r="E17" i="6" l="1"/>
  <c r="F37" i="3"/>
  <c r="N128" i="7"/>
  <c r="F20" i="3"/>
  <c r="F11"/>
  <c r="F14"/>
  <c r="F45"/>
  <c r="F38"/>
  <c r="F52"/>
  <c r="F36" l="1"/>
  <c r="F24" s="1"/>
  <c r="J230" i="7"/>
  <c r="J225"/>
  <c r="N225" s="1"/>
  <c r="N230"/>
  <c r="C21" i="6"/>
  <c r="C19"/>
  <c r="C13"/>
  <c r="C11"/>
  <c r="C9"/>
  <c r="C7"/>
  <c r="D7" s="1"/>
  <c r="N216" i="7"/>
  <c r="N215"/>
  <c r="N214"/>
  <c r="N213"/>
  <c r="N212"/>
  <c r="N118"/>
  <c r="N114"/>
  <c r="N101"/>
  <c r="N100"/>
  <c r="N99"/>
  <c r="N98"/>
  <c r="N90"/>
  <c r="N94"/>
  <c r="N86"/>
  <c r="N85"/>
  <c r="N84"/>
  <c r="N80"/>
  <c r="N79"/>
  <c r="N78"/>
  <c r="N73"/>
  <c r="N72"/>
  <c r="N71"/>
  <c r="N70"/>
  <c r="N61"/>
  <c r="N52"/>
  <c r="N57"/>
  <c r="N25"/>
  <c r="N24"/>
  <c r="N23"/>
  <c r="N22"/>
  <c r="N21"/>
  <c r="C15" i="6"/>
  <c r="I65" i="7"/>
  <c r="N65" s="1"/>
  <c r="N63" s="1"/>
  <c r="N227"/>
  <c r="J226"/>
  <c r="N226" s="1"/>
  <c r="N224"/>
  <c r="J228"/>
  <c r="N228" s="1"/>
  <c r="N229"/>
  <c r="N194"/>
  <c r="J110"/>
  <c r="N110" s="1"/>
  <c r="J109"/>
  <c r="N109" s="1"/>
  <c r="J108"/>
  <c r="N108" s="1"/>
  <c r="J107"/>
  <c r="N107" s="1"/>
  <c r="J106"/>
  <c r="N106" s="1"/>
  <c r="J105"/>
  <c r="N105" s="1"/>
  <c r="N77"/>
  <c r="E13" i="6" l="1"/>
  <c r="D13"/>
  <c r="E21"/>
  <c r="D21"/>
  <c r="D9"/>
  <c r="E9"/>
  <c r="D19"/>
  <c r="E19"/>
  <c r="E15"/>
  <c r="D15"/>
  <c r="E11"/>
  <c r="D11"/>
  <c r="N19" i="7"/>
  <c r="N103"/>
  <c r="C23" i="6"/>
  <c r="N210" i="7"/>
  <c r="J220"/>
  <c r="N220" s="1"/>
  <c r="N37"/>
  <c r="N45"/>
  <c r="N41"/>
  <c r="E23" i="6" l="1"/>
  <c r="D23"/>
  <c r="F59" i="3"/>
  <c r="F58"/>
  <c r="G63" l="1"/>
  <c r="C25" i="6"/>
  <c r="F56" i="3"/>
  <c r="G61" s="1"/>
  <c r="G62" l="1"/>
  <c r="E25" i="6"/>
  <c r="E27" s="1"/>
  <c r="D25"/>
  <c r="D27" s="1"/>
  <c r="E29" l="1"/>
  <c r="D29"/>
</calcChain>
</file>

<file path=xl/sharedStrings.xml><?xml version="1.0" encoding="utf-8"?>
<sst xmlns="http://schemas.openxmlformats.org/spreadsheetml/2006/main" count="2933" uniqueCount="505">
  <si>
    <t>Obra</t>
  </si>
  <si>
    <t>Bancos</t>
  </si>
  <si>
    <t>B.D.I.</t>
  </si>
  <si>
    <t>Encargos Sociais</t>
  </si>
  <si>
    <t>STRIP-OUT CREMERJ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</si>
  <si>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</si>
  <si>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</si>
  <si>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</si>
  <si>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</si>
  <si>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</si>
  <si>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</si>
  <si>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</si>
  <si>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</si>
  <si>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</si>
  <si>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</si>
  <si>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</si>
  <si>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</si>
  <si>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</si>
  <si>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</si>
  <si>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SERVIÇOS INICIAIS</t>
  </si>
  <si>
    <t/>
  </si>
  <si>
    <t xml:space="preserve"> 1.1 </t>
  </si>
  <si>
    <t xml:space="preserve"> 021101 </t>
  </si>
  <si>
    <t>SBC</t>
  </si>
  <si>
    <t>MOBILIZACAO/DESMOBILIZACAO DE EQUIP. E MO</t>
  </si>
  <si>
    <t>UN</t>
  </si>
  <si>
    <t xml:space="preserve"> 1.2 </t>
  </si>
  <si>
    <t xml:space="preserve"> 101509 </t>
  </si>
  <si>
    <t>SINAPI</t>
  </si>
  <si>
    <t>ENTRADA DE ENERGIA ELÉTRICA, AÉREA, TRIFÁSICA, COM CAIXA DE EMBUTIR, CABO DE 10 MM2 E DISJUNTOR DIN 50A (NÃO INCLUSO O POSTE DE CONCRETO). AF_12/2025</t>
  </si>
  <si>
    <t xml:space="preserve"> 1.3 </t>
  </si>
  <si>
    <t xml:space="preserve"> 20003070 </t>
  </si>
  <si>
    <t>SIURB</t>
  </si>
  <si>
    <t>LEVANTAMENTO CADASTRAL DE EDIFICAÇÃO ATÉ 500M2</t>
  </si>
  <si>
    <t xml:space="preserve"> 1.4 </t>
  </si>
  <si>
    <t xml:space="preserve"> 20003071 </t>
  </si>
  <si>
    <t>LEVANTAMENTO CADASTRAL DE EDIFICAÇÃO EXCEDENTE ENTRE 501M2 À 2000M2</t>
  </si>
  <si>
    <t>m²</t>
  </si>
  <si>
    <t xml:space="preserve"> 2 </t>
  </si>
  <si>
    <t>SERVIÇOS ADMINISTRATIVOS</t>
  </si>
  <si>
    <t xml:space="preserve"> 2.1 </t>
  </si>
  <si>
    <t xml:space="preserve"> 004 </t>
  </si>
  <si>
    <t>Próprio</t>
  </si>
  <si>
    <t>ART de Execução</t>
  </si>
  <si>
    <t>und</t>
  </si>
  <si>
    <t xml:space="preserve"> 2.2 </t>
  </si>
  <si>
    <t>cj</t>
  </si>
  <si>
    <t xml:space="preserve"> 3 </t>
  </si>
  <si>
    <t>ADMINISTRAÇÃO LOCAL</t>
  </si>
  <si>
    <t xml:space="preserve"> 3.1 </t>
  </si>
  <si>
    <t xml:space="preserve"> 93565 </t>
  </si>
  <si>
    <t>ENGENHEIRO CIVIL DE OBRA JUNIOR COM ENCARGOS COMPLEMENTARES</t>
  </si>
  <si>
    <t>MES</t>
  </si>
  <si>
    <t xml:space="preserve"> 3.2 </t>
  </si>
  <si>
    <t xml:space="preserve"> 94295 </t>
  </si>
  <si>
    <t>MESTRE DE OBRAS COM ENCARGOS COMPLEMENTARES</t>
  </si>
  <si>
    <t xml:space="preserve"> 3.3 </t>
  </si>
  <si>
    <t xml:space="preserve"> 100321 </t>
  </si>
  <si>
    <t>TÉCNICO EM SEGURANÇA DO TRABALHO COM ENCARGOS COMPLEMENTARES</t>
  </si>
  <si>
    <t xml:space="preserve"> 4 </t>
  </si>
  <si>
    <t>EQUIPAMENTOS</t>
  </si>
  <si>
    <t xml:space="preserve"> 4.1 </t>
  </si>
  <si>
    <t xml:space="preserve"> 5795 </t>
  </si>
  <si>
    <t>MARTELETE OU ROMPEDOR PNEUMÁTICO MANUAL, 28 KG, COM SILENCIADOR - CHP DIURNO. AF_07/2016</t>
  </si>
  <si>
    <t>CHP</t>
  </si>
  <si>
    <t xml:space="preserve"> 5 </t>
  </si>
  <si>
    <t>PROTEÇÕES</t>
  </si>
  <si>
    <t xml:space="preserve"> 5.1 </t>
  </si>
  <si>
    <t xml:space="preserve"> 023101 </t>
  </si>
  <si>
    <t>PROTECOES-PROTECAO PISO DE PAVIMENTO TERREO COM LONA/VINIL</t>
  </si>
  <si>
    <t xml:space="preserve"> 5.2 </t>
  </si>
  <si>
    <t xml:space="preserve"> 6 </t>
  </si>
  <si>
    <t>DEMOLIÇÕES - ARQUITETURA</t>
  </si>
  <si>
    <t xml:space="preserve"> 6.1 </t>
  </si>
  <si>
    <t xml:space="preserve"> 97640 </t>
  </si>
  <si>
    <t>REMOÇÃO DE FORROS DE DRYWALL, PVC E FIBROMINERAL, DE FORMA MANUAL, SEM REAPROVEITAMENTO. AF_09/2023</t>
  </si>
  <si>
    <t xml:space="preserve"> 6.2 </t>
  </si>
  <si>
    <t xml:space="preserve"> 97634 </t>
  </si>
  <si>
    <t>DEMOLIÇÃO DE REVESTIMENTO CERÂMICO, DE FORMA MECANIZADA COM MARTELETE, SEM REAPROVEITAMENTO. AF_09/2023 (PISO)</t>
  </si>
  <si>
    <t xml:space="preserve"> 6.3 </t>
  </si>
  <si>
    <t xml:space="preserve"> 022876 </t>
  </si>
  <si>
    <t>DEMOLICAO MANUAL PISO VINILICO E ARGAM. DE ASSENTAMENTO</t>
  </si>
  <si>
    <t xml:space="preserve"> 6.4 </t>
  </si>
  <si>
    <t xml:space="preserve"> 104790 </t>
  </si>
  <si>
    <t>DEMOLIÇÃO DE PISO DE CONCRETO SIMPLES, DE FORMA MECANIZADA COM MARTELETE, SEM REAPROVEITAMENTO. AF_09/2023</t>
  </si>
  <si>
    <t>m³</t>
  </si>
  <si>
    <t xml:space="preserve"> 6.5 </t>
  </si>
  <si>
    <t xml:space="preserve"> 7218 </t>
  </si>
  <si>
    <t>ORSE</t>
  </si>
  <si>
    <t>Remoção de impermeabilização com manta asfaltica</t>
  </si>
  <si>
    <t xml:space="preserve"> 6.6 </t>
  </si>
  <si>
    <t xml:space="preserve"> 97633 </t>
  </si>
  <si>
    <t>DEMOLIÇÃO DE REVESTIMENTO CERÂMICO, DE FORMA MANUAL, SEM REAPROVEITAMENTO. AF_09/2023 (PAREDE)</t>
  </si>
  <si>
    <t xml:space="preserve"> 6.7 </t>
  </si>
  <si>
    <t xml:space="preserve"> 97622 </t>
  </si>
  <si>
    <t>DEMOLIÇÃO DE ALVENARIA DE BLOCO FURADO, DE FORMA MANUAL, SEM REAPROVEITAMENTO. AF_09/2023</t>
  </si>
  <si>
    <t xml:space="preserve"> 6.8 </t>
  </si>
  <si>
    <t xml:space="preserve"> 97644 </t>
  </si>
  <si>
    <t>REMOÇÃO DE PORTAS, DE FORMA MANUAL, SEM REAPROVEITAMENTO. AF_09/2023</t>
  </si>
  <si>
    <t xml:space="preserve"> 6.9 </t>
  </si>
  <si>
    <t xml:space="preserve"> 022941 </t>
  </si>
  <si>
    <t>REMOCAO MANUAL DE BANCADA MARMORE/GRANITO S/REAPROVEITAMENTO</t>
  </si>
  <si>
    <t>M</t>
  </si>
  <si>
    <t xml:space="preserve"> 6.10 </t>
  </si>
  <si>
    <t xml:space="preserve"> 007 </t>
  </si>
  <si>
    <t>Desmontagem de balcões, armários e mobiliário incorporado</t>
  </si>
  <si>
    <t>CJ</t>
  </si>
  <si>
    <t xml:space="preserve"> 6.11 </t>
  </si>
  <si>
    <t xml:space="preserve"> 12631 </t>
  </si>
  <si>
    <t>Retirada de divisória tipo naval</t>
  </si>
  <si>
    <t xml:space="preserve"> 7 </t>
  </si>
  <si>
    <t>DEMOLIÇÃO - INSTALAÇOES ELÉTRICAS</t>
  </si>
  <si>
    <t xml:space="preserve"> 7.1 </t>
  </si>
  <si>
    <t xml:space="preserve"> 008 </t>
  </si>
  <si>
    <t>Mapeamento, desligamento, bloqueio e etiquetagem de circuitos</t>
  </si>
  <si>
    <t>UND</t>
  </si>
  <si>
    <t xml:space="preserve"> 7.2 </t>
  </si>
  <si>
    <t xml:space="preserve"> 97665 </t>
  </si>
  <si>
    <t>REMOÇÃO DE LUMINÁRIAS, DE FORMA MANUAL, SEM REAPROVEITAMENTO. AF_09/2023</t>
  </si>
  <si>
    <t xml:space="preserve"> 7.3 </t>
  </si>
  <si>
    <t xml:space="preserve"> 104792 </t>
  </si>
  <si>
    <t>REMOÇÃO DE CABOS ELÉTRICOS, COM SEÇÃO DE ATÉ 2,5 MM², DE FORMA MANUAL, SEM REAPROVEITAMENTO. AF_09/2023</t>
  </si>
  <si>
    <t xml:space="preserve"> 7.4 </t>
  </si>
  <si>
    <t xml:space="preserve"> 97664 </t>
  </si>
  <si>
    <t>REMOÇÃO DE ACESSÓRIOS, DE FORMA MANUAL, SEM REAPROVEITAMENTO. AF_09/2023</t>
  </si>
  <si>
    <t xml:space="preserve"> 7.5 </t>
  </si>
  <si>
    <t xml:space="preserve"> 0201004048 </t>
  </si>
  <si>
    <t>AGESUL</t>
  </si>
  <si>
    <t>RETIRADA DE QUADRO DE DISTRIBUICAO COM 12 A 20 DISJUNTORES</t>
  </si>
  <si>
    <t xml:space="preserve"> 7.6 </t>
  </si>
  <si>
    <t xml:space="preserve"> 015 </t>
  </si>
  <si>
    <t>Desmontagem de pontos, racks secundários e cabeamento lógico</t>
  </si>
  <si>
    <t xml:space="preserve"> 8 </t>
  </si>
  <si>
    <t>DEMOLIÇÃO - CLIMATIZAÇÃO</t>
  </si>
  <si>
    <t xml:space="preserve"> 8.1 </t>
  </si>
  <si>
    <t xml:space="preserve"> 009 </t>
  </si>
  <si>
    <t>Inventário técnico e plano de desativação de climatização</t>
  </si>
  <si>
    <t xml:space="preserve"> 8.2 </t>
  </si>
  <si>
    <t xml:space="preserve"> 08.60.017 </t>
  </si>
  <si>
    <t>FDE</t>
  </si>
  <si>
    <t>RETIRADA DE UNIDADE CONDENSADORA  DE AR CONDICIONADO</t>
  </si>
  <si>
    <t xml:space="preserve"> 8.3 </t>
  </si>
  <si>
    <t xml:space="preserve"> 08.60.016 </t>
  </si>
  <si>
    <t>RETIRADA DE UNIDADE  EVAPORADORA DE AR CONDICIONADO</t>
  </si>
  <si>
    <t xml:space="preserve"> 8.4 </t>
  </si>
  <si>
    <t xml:space="preserve"> 011 </t>
  </si>
  <si>
    <t>RETIRADA DE DIFUSORES E GRELHAS</t>
  </si>
  <si>
    <t xml:space="preserve"> 8.5 </t>
  </si>
  <si>
    <t xml:space="preserve"> 012 </t>
  </si>
  <si>
    <t>RETIRADA DE DUTOS INTERNOS</t>
  </si>
  <si>
    <t xml:space="preserve"> 8.6 </t>
  </si>
  <si>
    <t xml:space="preserve"> 013 </t>
  </si>
  <si>
    <t>Desmontagem e movimentação de chiller/compressor ou equivalente</t>
  </si>
  <si>
    <t xml:space="preserve"> 9 </t>
  </si>
  <si>
    <t>DEMOLIÇÃO - HIDROSSANITÁRIO</t>
  </si>
  <si>
    <t xml:space="preserve"> 9.1 </t>
  </si>
  <si>
    <t xml:space="preserve"> 97663 </t>
  </si>
  <si>
    <t>REMOÇÃO DE LOUÇAS, DE FORMA MANUAL, SEM REAPROVEITAMENTO. AF_09/2023</t>
  </si>
  <si>
    <t xml:space="preserve"> 9.2 </t>
  </si>
  <si>
    <t xml:space="preserve"> 014 </t>
  </si>
  <si>
    <t>Fechamento, drenagem, tamponamento e identificação de redes</t>
  </si>
  <si>
    <t xml:space="preserve"> 9.3 </t>
  </si>
  <si>
    <t xml:space="preserve"> 97662 </t>
  </si>
  <si>
    <t>REMOÇÃO DE TUBULAÇÕES (TUBOS E CONEXÕES) DE ÁGUA FRIA, DE FORMA MANUAL, SEM REAPROVEITAMENTO. AF_09/2023</t>
  </si>
  <si>
    <t xml:space="preserve"> 10 </t>
  </si>
  <si>
    <t>LIMPEZA</t>
  </si>
  <si>
    <t xml:space="preserve"> 10.1 </t>
  </si>
  <si>
    <t xml:space="preserve"> 2450 </t>
  </si>
  <si>
    <t>Limpeza geral</t>
  </si>
  <si>
    <t xml:space="preserve"> 10.2 </t>
  </si>
  <si>
    <t xml:space="preserve"> 012334 </t>
  </si>
  <si>
    <t>ALUGUEL DE CACAMBA 48 HORAS 5m3 (PRECO MEDIO)</t>
  </si>
  <si>
    <t xml:space="preserve"> 10.3 </t>
  </si>
  <si>
    <t xml:space="preserve"> 106711 </t>
  </si>
  <si>
    <t>CARGA, MANOBRA E DESCARGA DE CAÇAMBA DE ENTULHO EM CAMINHÃO POLIGUINDASTE 8 M3. AF_02/2026</t>
  </si>
  <si>
    <t>Total sem BDI</t>
  </si>
  <si>
    <t>Total do BDI</t>
  </si>
  <si>
    <t>Total Geral</t>
  </si>
  <si>
    <t>ANEXO - PLANILHA BDI</t>
  </si>
  <si>
    <t>%</t>
  </si>
  <si>
    <t>ADMINSTRAÇÃO CENTRAL</t>
  </si>
  <si>
    <t>LUCRO</t>
  </si>
  <si>
    <t>3.</t>
  </si>
  <si>
    <t>DESPESAS FINANCEIRAS</t>
  </si>
  <si>
    <t>4.</t>
  </si>
  <si>
    <t>SEGUROS, RISCOS e GARANTIAS</t>
  </si>
  <si>
    <t>4.1.</t>
  </si>
  <si>
    <t>Seguros + Garantias</t>
  </si>
  <si>
    <t>4.2</t>
  </si>
  <si>
    <t>Riscos</t>
  </si>
  <si>
    <t>5.</t>
  </si>
  <si>
    <t>TRIBUTOS</t>
  </si>
  <si>
    <t>5.1.</t>
  </si>
  <si>
    <t>ISS</t>
  </si>
  <si>
    <t>5.2.</t>
  </si>
  <si>
    <t>PIS</t>
  </si>
  <si>
    <t>5.3.</t>
  </si>
  <si>
    <t>COFINS</t>
  </si>
  <si>
    <t>5.4.</t>
  </si>
  <si>
    <t>CPRB (INSS)</t>
  </si>
  <si>
    <t>6. BDI</t>
  </si>
  <si>
    <t>Preencher células com fundo branco</t>
  </si>
  <si>
    <t>onde:</t>
  </si>
  <si>
    <t>AC - Administração Central</t>
  </si>
  <si>
    <t>S - Seguro</t>
  </si>
  <si>
    <t>G - Garantia</t>
  </si>
  <si>
    <t>DF - Despesas Financeiras</t>
  </si>
  <si>
    <t>L - Lucro</t>
  </si>
  <si>
    <t>T - Tributos</t>
  </si>
  <si>
    <t>Preço Total =&gt;</t>
  </si>
  <si>
    <t>Quant. =&gt;</t>
  </si>
  <si>
    <t>Valor com BDI =&gt;</t>
  </si>
  <si>
    <t>Valor do BDI =&gt;</t>
  </si>
  <si>
    <t>MO com LS =&gt;</t>
  </si>
  <si>
    <t>LS =&gt;</t>
  </si>
  <si>
    <t>MO sem LS =&gt;</t>
  </si>
  <si>
    <t>Custos Horários Produtivo e Improdutivo dos Equipamentos</t>
  </si>
  <si>
    <t>POLIGUINDASTE, CAPACIDADE MÁXIMA DE CARGA 8000 KG, PARA TRANSPORTE DE CAÇAMBAS ESTACIONÁRIAS, INCLUSIVE CAMINHÃO TOCO PBT 14.300 KG, POTÊNCIA DE 185 CV - CHP DIURNO. AF_10/2025</t>
  </si>
  <si>
    <t>Composição Auxiliar</t>
  </si>
  <si>
    <t>CHI</t>
  </si>
  <si>
    <t>POLIGUINDASTE, CAPACIDADE MÁXIMA DE CARGA 8000 KG, PARA TRANSPORTE DE CAÇAMBAS ESTACIONÁRIAS, INCLUSIVE CAMINHÃO TOCO PBT 14.300 KG, POTÊNCIA DE 185 CV - CHI DIURNO. AF_10/2025</t>
  </si>
  <si>
    <t>Transporte, Carga e Descarga de Materiais</t>
  </si>
  <si>
    <t>Composição</t>
  </si>
  <si>
    <t>Tipo</t>
  </si>
  <si>
    <t>Material</t>
  </si>
  <si>
    <t>Insumo</t>
  </si>
  <si>
    <t>1,55</t>
  </si>
  <si>
    <t>15,59</t>
  </si>
  <si>
    <t>h</t>
  </si>
  <si>
    <t>Mão de Obra</t>
  </si>
  <si>
    <t>Servente de obras (horista)</t>
  </si>
  <si>
    <t>kg</t>
  </si>
  <si>
    <t>Sabão em pó</t>
  </si>
  <si>
    <t>un</t>
  </si>
  <si>
    <t>Fardamento com mangas curta</t>
  </si>
  <si>
    <t>par</t>
  </si>
  <si>
    <t>Bota de seguranca com biqueira de aco e colarinho acolchoado</t>
  </si>
  <si>
    <t>Almoço (Participação do empregador)</t>
  </si>
  <si>
    <t>Capa para chuva em pvc com forro de poliester, com capuz (amarela ou azul)</t>
  </si>
  <si>
    <t>Capacete de seguranca aba frontal com suspensao de polietileno, sem jugular (classe b)</t>
  </si>
  <si>
    <t>Protetor auricular</t>
  </si>
  <si>
    <t>Serviços</t>
  </si>
  <si>
    <t>Seguro de vida e acidente em grupo</t>
  </si>
  <si>
    <t>Cesta Básica</t>
  </si>
  <si>
    <t>Luva raspa de couro, cano curto (punho *7* cm)</t>
  </si>
  <si>
    <t>Protetor solar fps 30 com 120ml</t>
  </si>
  <si>
    <t>Talhadeira chata 10"</t>
  </si>
  <si>
    <t>6,00</t>
  </si>
  <si>
    <t>pr</t>
  </si>
  <si>
    <t>Óculos branco proteção</t>
  </si>
  <si>
    <t>Refeição - café da manhã ( café com leite e dois pães com manteiga)</t>
  </si>
  <si>
    <t>Exames admissionais/demissionais (checkup)</t>
  </si>
  <si>
    <t>Carrinho de mao, em aco, com capacidade de *45 a 65* l / *100* kg, pneu com camara</t>
  </si>
  <si>
    <t>Marreta 1 kg com cabo</t>
  </si>
  <si>
    <t>Pá quadrada</t>
  </si>
  <si>
    <t>Vale transporte</t>
  </si>
  <si>
    <t>Vassoura piaçava</t>
  </si>
  <si>
    <t>Detalhamento de Cálculo ORSE</t>
  </si>
  <si>
    <t>Provisórios</t>
  </si>
  <si>
    <t>Encargos Complementares - Servente</t>
  </si>
  <si>
    <t>Limpeza</t>
  </si>
  <si>
    <t>1.000,00</t>
  </si>
  <si>
    <t>H</t>
  </si>
  <si>
    <t>Livro SINAPI: Cálculos e Parâmetros</t>
  </si>
  <si>
    <t>ENCANADOR OU BOMBEIRO HIDRÁULICO COM ENCARGOS COMPLEMENTARES</t>
  </si>
  <si>
    <t>SERVENTE COM ENCARGOS COMPLEMENTARES</t>
  </si>
  <si>
    <t>Demolições e Remoções</t>
  </si>
  <si>
    <t>70,00</t>
  </si>
  <si>
    <t>22,00</t>
  </si>
  <si>
    <t>1,00</t>
  </si>
  <si>
    <t>ELETRICISTA COM ENCARGOS COMPLEMENTARES</t>
  </si>
  <si>
    <t>AUXILIAR DE ELETRICISTA COM ENCARGOS COMPLEMENTARES</t>
  </si>
  <si>
    <t>50,00</t>
  </si>
  <si>
    <t>20,00</t>
  </si>
  <si>
    <t>ELETRICISTA</t>
  </si>
  <si>
    <t>AJUDANTE</t>
  </si>
  <si>
    <t>Retiradas</t>
  </si>
  <si>
    <t>10,00</t>
  </si>
  <si>
    <t>MECÂNICO DE REFRIGERAÇÃO COM ENCARGOS COMPLEMENTARES</t>
  </si>
  <si>
    <t>AUXILIAR DE ELETRICISTA COM ENCARGOS COMPLEMENTARES - SINAPI - 88247</t>
  </si>
  <si>
    <t>ELETRICISTA COM ENCARGOS COMPLEMENTARES - SINAPI - 88264</t>
  </si>
  <si>
    <t>DEMOLICOES E RETIRADAS</t>
  </si>
  <si>
    <t>500,00</t>
  </si>
  <si>
    <t>250,00</t>
  </si>
  <si>
    <t>200,00</t>
  </si>
  <si>
    <t>Chave de fenda chata 30 cm</t>
  </si>
  <si>
    <t>Formão grande</t>
  </si>
  <si>
    <t>Equipamento</t>
  </si>
  <si>
    <t>Serra circular eletrica portatil</t>
  </si>
  <si>
    <t>Martelo com unha</t>
  </si>
  <si>
    <t>Furadeira e Parafusadeira eletrica Bosch ou Similar profissional</t>
  </si>
  <si>
    <t>Serrote 40cm</t>
  </si>
  <si>
    <t>24,54</t>
  </si>
  <si>
    <t>20,45</t>
  </si>
  <si>
    <t>Carpinteiro de formas para concreto (horista)</t>
  </si>
  <si>
    <t>Encargos Complementares - Carpinteiro</t>
  </si>
  <si>
    <t>CARPINTEIRO DE ESQUADRIAS COM ENCARGOS COMPLEMENTARES</t>
  </si>
  <si>
    <t>AUXILIAR DE SERVIÇOS GERAIS COM ENCARGOS COMPLEMENTARES</t>
  </si>
  <si>
    <t>15,00</t>
  </si>
  <si>
    <t>PEDREIRO</t>
  </si>
  <si>
    <t>SERVENTE</t>
  </si>
  <si>
    <t>DEMOLICOES</t>
  </si>
  <si>
    <t>180,00</t>
  </si>
  <si>
    <t>PEDREIRO COM ENCARGOS COMPLEMENTARES</t>
  </si>
  <si>
    <t>241,00</t>
  </si>
  <si>
    <t>AZULEJISTA OU LADRILHEIRO COM ENCARGOS COMPLEMENTARES</t>
  </si>
  <si>
    <t>Martelo sem unha</t>
  </si>
  <si>
    <t>Un</t>
  </si>
  <si>
    <t>Escala métrica de bambú</t>
  </si>
  <si>
    <t>Serra mármore</t>
  </si>
  <si>
    <t>Nível de bolha de madeira</t>
  </si>
  <si>
    <t>Martelo de borracha com cabo</t>
  </si>
  <si>
    <t>Desempoladeira de madeira 12x22</t>
  </si>
  <si>
    <t>Marreta de 1/2 kg com cabo</t>
  </si>
  <si>
    <t>Desempenadeira de aço lisa, cabo madeira, ref:143, Atlas ou similar</t>
  </si>
  <si>
    <t>Prumo de face</t>
  </si>
  <si>
    <t>Regua de alumínio c/ 2,00m (para pedreiro)</t>
  </si>
  <si>
    <t>Colher de pedreiro</t>
  </si>
  <si>
    <t>Pedreiro (horista)</t>
  </si>
  <si>
    <t>Encargos Complementares - Pedreiro</t>
  </si>
  <si>
    <t>Demolições / Remoções</t>
  </si>
  <si>
    <t>80,00</t>
  </si>
  <si>
    <t>COMPRESSOR DE AR REBOCÁVEL, VAZÃO 89 PCM, PRESSÃO EFETIVA DE TRABALHO 102 PSI, MOTOR DIESEL, POTÊNCIA 20 CV - CHI DIURNO. AF_06/2015</t>
  </si>
  <si>
    <t>COMPRESSOR DE AR REBOCÁVEL, VAZÃO 89 PCM, PRESSÃO EFETIVA DE TRABALHO 102 PSI, MOTOR DIESEL, POTÊNCIA 20 CV - CHP DIURNO. AF_06/2015</t>
  </si>
  <si>
    <t>MARTELETE OU ROMPEDOR PNEUMÁTICO MANUAL, 28 KG, COM SILENCIADOR - CHI DIURNO. AF_07/2016</t>
  </si>
  <si>
    <t>130,00</t>
  </si>
  <si>
    <t>MARTELO DEMOLIDOR ELÉTRICO, COM POTÊNCIA DE 2.000 W, 1.000 IMPACTOS POR MINUTO, PESO DE 30 KG - CHP DIURNO. AF_01/2021</t>
  </si>
  <si>
    <t>MARTELO DEMOLIDOR ELÉTRICO, COM POTÊNCIA DE 2.000 W, 1.000 IMPACTOS POR MINUTO, PESO DE 30 KG - CHI DIURNO. AF_01/2021</t>
  </si>
  <si>
    <t>MONTADOR DE ESTRUTURAS METÁLICAS COM ENCARGOS COMPLEMENTARES</t>
  </si>
  <si>
    <t>150,00</t>
  </si>
  <si>
    <t>LONA PARA PROTECAO EM PLASTICO PRETO TIPO FERREIRO</t>
  </si>
  <si>
    <t>REFORMA E RECONSTRUCAO</t>
  </si>
  <si>
    <t>65,00</t>
  </si>
  <si>
    <t>Depreciação, Juros, Impostos e Seguros, Manutenção e Materiais na Operação dos Equipamentos</t>
  </si>
  <si>
    <t>MARTELETE OU ROMPEDOR PNEUMÁTICO MANUAL, 28 KG, COM SILENCIADOR - DEPRECIAÇÃO. AF_07/2016</t>
  </si>
  <si>
    <t>MARTELETE OU ROMPEDOR PNEUMÁTICO MANUAL, 28 KG, COM SILENCIADOR - JUROS. AF_07/2016</t>
  </si>
  <si>
    <t>OPERADOR DE MARTELETE OU MARTELETEIRO COM ENCARGOS COMPLEMENTARES</t>
  </si>
  <si>
    <t>MARTELETE OU ROMPEDOR PNEUMÁTICO MANUAL, 28 KG, COM SILENCIADOR - MANUTENÇÃO. AF_07/2016</t>
  </si>
  <si>
    <t>Encargos Complementares</t>
  </si>
  <si>
    <t>EPI - FAMILIA ALMOXARIFE - MENSALISTA (ENCARGOS COMPLEMENTARES - COLETADO CAIXA)</t>
  </si>
  <si>
    <t>FERRAMENTAS - FAMILIA ALMOXARIFE - MENSALISTA (ENCARGOS COMPLEMENTARES - COLETADO CAIXA)</t>
  </si>
  <si>
    <t>EXAMES - MENSALISTA (COLETADO CAIXA - ENCARGOS COMPLEMENTARES)</t>
  </si>
  <si>
    <t>ALIMENTACAO - MENSALISTA (COLETADO CAIXA - ENCARGOS COMPLEMENTARES)</t>
  </si>
  <si>
    <t>SEGURO - MENSALISTA (COLETADO CAIXA - ENCARGOS COMPLEMENTARES)</t>
  </si>
  <si>
    <t>TECNICO EM SEGURANCA DO TRABALHO (MENSALISTA)</t>
  </si>
  <si>
    <t>TRANSPORTE - MENSALISTA (COLETADO CAIXA - ENCARGOS COMPLEMENTARES)</t>
  </si>
  <si>
    <t>EPI - FAMILIA ENCARREGADO GERAL - MENSALISTA (ENCARGOS COMPLEMENTARES - COLETADO CAIXA)</t>
  </si>
  <si>
    <t>MESTRE DE OBRAS (MENSALISTA)</t>
  </si>
  <si>
    <t>FERRAMENTAS - FAMILIA ENCARREGADO GERAL - MENSALISTA (ENCARGOS COMPLEMENTARES - COLETADO CAIXA)</t>
  </si>
  <si>
    <t>1,50</t>
  </si>
  <si>
    <t>FERRAMENTAS - FAMILIA ENGENHEIRO CIVIL - MENSALISTA (ENCARGOS COMPLEMENTARES - COLETADO CAIXA)</t>
  </si>
  <si>
    <t>EPI - FAMILIA ENGENHEIRO CIVIL - MENSALISTA (ENCARGOS COMPLEMENTARES - COLETADO CAIXA)</t>
  </si>
  <si>
    <t>ENGENHEIRO CIVIL DE OBRA JUNIOR (MENSALISTA)</t>
  </si>
  <si>
    <t>Taxas</t>
  </si>
  <si>
    <t>mes</t>
  </si>
  <si>
    <t>ENGENHEIRO/ ARQUITETO JÚNIOR - ATÉ 5 ANOS DE EXPERIÊNCIA (SGSP)</t>
  </si>
  <si>
    <t>TOPÓGRAFO (SGSP)</t>
  </si>
  <si>
    <t>AJUDANTE OU AUXILIAR DE TOPOGRAFIA (SGSP)</t>
  </si>
  <si>
    <t>DESENHISTA CADISTA  (SGSP)</t>
  </si>
  <si>
    <t>Edificação</t>
  </si>
  <si>
    <t>VERGALHAO ZINCADO ROSCA TOTAL, 1/4" (6,3 MM)</t>
  </si>
  <si>
    <t>PARAFUSO DE FERRO POLIDO, SEXTAVADO, COM ROSCA PARCIAL, DIAMETRO 5/8", COMPRIMENTO 6", COM PORCA E ARRUELA DE PRESSAO MEDIA</t>
  </si>
  <si>
    <t>ISOLADOR DE PORCELANA, TIPO ROLDANA, DIMENSOES DE *72* X *72* MM, PARA USO EM BAIXA TENSAO</t>
  </si>
  <si>
    <t>ARMACAO VERTICAL COM HASTE E CONTRA-PINO, EM CHAPA DE ACO GALVANIZADO 3/16", COM 1 ESTRIBO, SEM ISOLADOR</t>
  </si>
  <si>
    <t>PORCA ZINCADA, SEXTAVADA, DIAMETRO 1/4"</t>
  </si>
  <si>
    <t>CAIXA INTERNA/EXTERNA DE MEDICAO PARA 1 MEDIDOR TRIFASICO, COM VISOR, EM CHAPA DE ACO 18 USG (PADRAO DA CONCESSIONARIA LOCAL)</t>
  </si>
  <si>
    <t>FITA METALICA PERFURADA, L = *18* MM, ROLO DE 30 M, CARGA RECOMENDADA = *30* KGF</t>
  </si>
  <si>
    <t>CAIXA DE INSPECAO PARA ATERRAMENTO E PARA RAIOS, EM POLIPROPILENO, DIAMETRO = 300 MM X ALTURA = 400 MM (INCLUIDA TAMPA SEM ESCOTILHA)</t>
  </si>
  <si>
    <t>ARRUELA LISA, REDONDA, DE LATAO POLIDO, DIAMETRO NOMINAL 5/8", DIAMETRO EXTERNO = 34 MM, DIAMETRO DO FURO = 17 MM, ESPESSURA = *2,5* MM</t>
  </si>
  <si>
    <t>Sistema de Proteção contra Descargas Atmosféricas - SPDA</t>
  </si>
  <si>
    <t>CONECTOR GRAMPO METÁLICO TIPO OLHAL, PARA SPDA, PARA HASTE DE ATERRAMENTO DE 3/4'' E CABOS DE 10 A 50 MM2 - FORNECIMENTO E INSTALAÇÃO. AF_08/2023</t>
  </si>
  <si>
    <t>CORDOALHA DE COBRE NU 50 MM², ENTERRADA - FORNECIMENTO E INSTALAÇÃO. AF_08/2023</t>
  </si>
  <si>
    <t>Instalações Elétricas - Eletrodutos Embutidos, Cabos, Caixas, Tomadas e Interruptores</t>
  </si>
  <si>
    <t>CURVA 90 GRAUS PARA ELETRODUTO, PVC, ROSCÁVEL, DN 32 MM (1"), PARA CIRCUITOS TERMINAIS, INSTALADA EM PAREDE - FORNECIMENTO E INSTALAÇÃO. AF_03/2023</t>
  </si>
  <si>
    <t>HASTE DE ATERRAMENTO, DIÂMETRO 3/4", COM 3 METROS - FORNECIMENTO E INSTALAÇÃO. AF_08/2023</t>
  </si>
  <si>
    <t>LUVA PARA ELETRODUTO, PVC, ROSCÁVEL, DN 32 MM (1"), PARA CIRCUITOS TERMINAIS, INSTALADA EM PAREDE - FORNECIMENTO E INSTALAÇÃO. AF_03/2023</t>
  </si>
  <si>
    <t>CURVA 180 GRAUS PARA ELETRODUTO, PVC, ROSCÁVEL, DN 32 MM (1"), PARA CIRCUITOS TERMINAIS, INSTALADA EM PAREDE - FORNECIMENTO E INSTALAÇÃO. AF_03/2023</t>
  </si>
  <si>
    <t>CABO DE COBRE FLEXÍVEL ISOLADO, 10 MM², ANTI-CHAMA 0,6/1,0 KV, PARA CIRCUITOS TERMINAIS - FORNECIMENTO E INSTALAÇÃO. AF_03/2023</t>
  </si>
  <si>
    <t>Argamassas</t>
  </si>
  <si>
    <t>ARGAMASSA TRAÇO 1:1:6 (EM VOLUME DE CIMENTO, CAL E AREIA MÉDIA ÚMIDA) PARA EMBOÇO/MASSA ÚNICA/ASSENTAMENTO DE ALVENARIA DE VEDAÇÃO, PREPARO MANUAL. AF_08/2019</t>
  </si>
  <si>
    <t>Postes de Concreto e Metálicos</t>
  </si>
  <si>
    <t>ASSENTAMENTO DE POSTE DE CONCRETO COM COMPRIMENTO NOMINAL DE 9 M, CARGA NOMINAL MENOR OU IGUAL A 1000 DAN, ENGASTAMENTO SIMPLES COM 1,5 M DE SOLO (NÃO INCLUI FORNECIMENTO). AF_04/2025</t>
  </si>
  <si>
    <t>ELETRODUTO RÍGIDO ROSCÁVEL, PVC, DN 32 MM (1"), PARA CIRCUITOS TERMINAIS, INSTALADO EM PAREDE - FORNECIMENTO E INSTALAÇÃO. AF_03/2023</t>
  </si>
  <si>
    <t>Instalações Elétricas - Quadros, Cabos, Disjuntores, Contatores e Barramentos Blindados</t>
  </si>
  <si>
    <t>DISJUNTOR TRIPOLAR TIPO DIN, CORRENTE NOMINAL DE 50A - FORNECIMENTO E INSTALAÇÃO. AF_07/2025</t>
  </si>
  <si>
    <t>Instalações Elétricas - Rede de Distribuição</t>
  </si>
  <si>
    <t>MOBILIZACAO/DESMOBILIZACAO/MAO DE OBRA E EQUIP.EMPREIT.</t>
  </si>
  <si>
    <t>CONTENCOES</t>
  </si>
  <si>
    <t>Planilha Orçamentária Analítica</t>
  </si>
  <si>
    <t>Custo Acumulado</t>
  </si>
  <si>
    <t>Porcentagem Acumulado</t>
  </si>
  <si>
    <t>Custo</t>
  </si>
  <si>
    <t>Porcentagem</t>
  </si>
  <si>
    <t>60 DIAS</t>
  </si>
  <si>
    <t>30 DIAS</t>
  </si>
  <si>
    <t>Total Por Etapa</t>
  </si>
  <si>
    <t xml:space="preserve"> 055 </t>
  </si>
  <si>
    <t>Taxas de Licenciamento (Ambiental e Prefeitura)</t>
  </si>
  <si>
    <t xml:space="preserve"> 00043681 </t>
  </si>
  <si>
    <t>CHAPA/PAINEL DE MADEIRA COMPENSADA RESINADA E = 8 A 12 MM (PROTEÇÃO RÍGIDA)</t>
  </si>
  <si>
    <t xml:space="preserve"> 5.3 </t>
  </si>
  <si>
    <t xml:space="preserve"> 016 </t>
  </si>
  <si>
    <t>PROTEÇÃO DE FACHADA COM LONAS</t>
  </si>
  <si>
    <t>AJUDANTE ESPECIALIZADO COM ENCARGOS COMPLEMENTARES</t>
  </si>
  <si>
    <t>LONA PLASTICA EXTRA FORTE PRETA, E = 200 MICRA</t>
  </si>
  <si>
    <t>8.940,75</t>
  </si>
  <si>
    <t>2.400,00</t>
  </si>
  <si>
    <t>1.800,00</t>
  </si>
  <si>
    <t>1.700,00</t>
  </si>
  <si>
    <t>750,00</t>
  </si>
  <si>
    <t>Memorial de Cálculo</t>
  </si>
  <si>
    <t>DESCRIÇÃO</t>
  </si>
  <si>
    <t>estimativa de áreas subsolo</t>
  </si>
  <si>
    <t>QTD/ TAXA</t>
  </si>
  <si>
    <t>COMP (M)</t>
  </si>
  <si>
    <t>LARG (M)</t>
  </si>
  <si>
    <t>ALT (M)</t>
  </si>
  <si>
    <t>ÁREA (M²)</t>
  </si>
  <si>
    <t>VOLUME (M³)</t>
  </si>
  <si>
    <t>PESO (KG)</t>
  </si>
  <si>
    <t>DMT (KM)</t>
  </si>
  <si>
    <t>TOTAL</t>
  </si>
  <si>
    <t>área aproximada térreo</t>
  </si>
  <si>
    <t>área aproximada 2 pavimento</t>
  </si>
  <si>
    <t>área aproximada 3 pavimento</t>
  </si>
  <si>
    <t>área aproximada cobertura</t>
  </si>
  <si>
    <t>1 UNIDADE</t>
  </si>
  <si>
    <t>Horas de administração no local</t>
  </si>
  <si>
    <t>área estimada de piso em granito</t>
  </si>
  <si>
    <t>quantidade estimada de louças -  térreo</t>
  </si>
  <si>
    <t>quantidade estimada de louças -  2 pavimento</t>
  </si>
  <si>
    <t>quantidade estimada de louças -  3 pavimento</t>
  </si>
  <si>
    <t>10.2</t>
  </si>
  <si>
    <t>UM</t>
  </si>
  <si>
    <t>estimativa de hora trabalhada com custo produtivo</t>
  </si>
  <si>
    <t>área de forro estimada a ser retirada do subsolo</t>
  </si>
  <si>
    <t>área de forro estimada a ser retirada do térreo</t>
  </si>
  <si>
    <t>área de forro estimada a ser retirada do 2 pavimento</t>
  </si>
  <si>
    <t>área de forro estimada a ser retirada do 3 pavimento</t>
  </si>
  <si>
    <t>área de piso estimada a ser retirada do subsolo</t>
  </si>
  <si>
    <t>área de piso estimada a ser retirada do térreo</t>
  </si>
  <si>
    <t>área de piso estimada a ser retirada do 2 pavimento</t>
  </si>
  <si>
    <t>área estimada de piso a ser retirado do 3 pavimento (piso elevado plenárias)</t>
  </si>
  <si>
    <t>área de piso estimada a ser retirada da cobertura</t>
  </si>
  <si>
    <t>área de revestimento estimada a ser retirada do subsolo</t>
  </si>
  <si>
    <t>área de revestimento estimada a ser retirada do térreo</t>
  </si>
  <si>
    <t>área de revestimento estimada a ser retirada do 2 pavimento</t>
  </si>
  <si>
    <t>área de revestimento estimada a ser retirada do 3 pavimento</t>
  </si>
  <si>
    <t>área de parede estimada a ser retirada do subsolo</t>
  </si>
  <si>
    <t>área de parede estimada a ser retirada do térreo</t>
  </si>
  <si>
    <t>área de parede estimada a ser retirada do 2 pavimento</t>
  </si>
  <si>
    <t>área de parede estimada a ser retirada do 3 pavimento</t>
  </si>
  <si>
    <t>desmontagem de balcões recepção, mobiliário de apoio fixo em mdf, madeira e granito</t>
  </si>
  <si>
    <t>área de piso estimada a ser retirada do 3 pavimento (com margem para degraus piso plenária)</t>
  </si>
  <si>
    <t>área de piso estimada a ser retirada do subsolo - (circulação)</t>
  </si>
  <si>
    <t>área de piso estimada a ser retirada do 2 pavimento - (circulação)</t>
  </si>
  <si>
    <t>área de piso estimada a ser retirada do térreo - (circulação)</t>
  </si>
  <si>
    <t>estimativa de bancadas a serem retiradas</t>
  </si>
  <si>
    <t>PERÍEMTRO (M)</t>
  </si>
  <si>
    <t xml:space="preserve">perímetro dos ambientes a terem a fiação retirada x5 + pé-direito do ambiente </t>
  </si>
  <si>
    <t>estimativa de 1 unidade por pavimento (considerando cobertura) com 01 unidade extra no térreo</t>
  </si>
  <si>
    <t>estimativa de unidades a serem retiradas</t>
  </si>
  <si>
    <t>estimativa a ser utilizado</t>
  </si>
  <si>
    <t xml:space="preserve">área estimada fachada </t>
  </si>
  <si>
    <t>total volume com empolamento divido por 5m³</t>
  </si>
  <si>
    <t>estimativa de peças por m²</t>
  </si>
  <si>
    <t>TRANSPORTE</t>
  </si>
  <si>
    <t>estimativa de taxas necessárias</t>
  </si>
  <si>
    <t>mobilização e desmobilização da equipe</t>
  </si>
  <si>
    <t>execução de entreada de energia</t>
  </si>
  <si>
    <t>levantamento da estrutura</t>
  </si>
  <si>
    <t>estimativa de 105 portas de aproximadamente 80x210cm</t>
  </si>
  <si>
    <t>demolição alvenaria (taxa empolamento 1,3)</t>
  </si>
  <si>
    <t>demolição piso  (taxa empolamento 1,3)</t>
  </si>
  <si>
    <t>demolição piso vinílico  (taxa empolamento 1,3)</t>
  </si>
  <si>
    <t>remoçãopiso concreto  (taxa empolamento 1,3)</t>
  </si>
  <si>
    <t>remoção de forro  (taxa empolamento 1,3)</t>
  </si>
  <si>
    <t>remoção de revestimento  (taxa empolamento 1,3)</t>
  </si>
  <si>
    <t>quantidade estimada de louças - subsolo</t>
  </si>
  <si>
    <t>remoção de portas  (taxa empolamento 1,5)</t>
  </si>
  <si>
    <t>Valor total sem  BDI</t>
  </si>
  <si>
    <t>REMOÇÃO DE VIDRO LISO COMUM DE ESQUADRIA COM BAGUETE DE MADEIRA. AF_11/2025 (M2)</t>
  </si>
  <si>
    <t>área de esquadria estimada a ser retirada do 3 pavimento</t>
  </si>
  <si>
    <t>REMOÇÃO DE VIDRO TEMPERADO FIXADO EM PERFIL U. AF_11/2025 (M2)</t>
  </si>
  <si>
    <t>área de esquadria estimada a ser retirada do 2 pavimento</t>
  </si>
  <si>
    <t>área de esquadria estimada a ser retirada do térreo</t>
  </si>
  <si>
    <t>área de esquadria estimada a ser retirada do subsolo</t>
  </si>
  <si>
    <t xml:space="preserve"> 6.12</t>
  </si>
  <si>
    <t xml:space="preserve"> 6.13</t>
  </si>
  <si>
    <t xml:space="preserve">estimativa de áreas subsolo </t>
  </si>
  <si>
    <t>estimativa de áreas térreo</t>
  </si>
  <si>
    <t>estimativa de áreas 2 pavimento</t>
  </si>
  <si>
    <t>estimativa de áreas 3 pavimento</t>
  </si>
  <si>
    <t>estimativa de áreas cobertura</t>
  </si>
  <si>
    <t>área estimada em divisória tipo naval lisas e com esquadrias</t>
  </si>
  <si>
    <t>ORÇAMENTO SINTÉTICO</t>
  </si>
  <si>
    <t>ORÇAMENTO ANALÍTICO</t>
  </si>
  <si>
    <t>CRONOGRAMA FÍSICO E FINANCEIRO</t>
  </si>
  <si>
    <t>MEMORIAL DE CÁLCULO</t>
  </si>
  <si>
    <t>6.12</t>
  </si>
  <si>
    <t>6.13</t>
  </si>
  <si>
    <t>6.11</t>
  </si>
  <si>
    <t>VIDRACEIRO COM ENCARGOS COMPLEMENTARES (H)</t>
  </si>
  <si>
    <t>SERVENTE COM ENCARGOS COMPLEMENTARES (H)</t>
  </si>
  <si>
    <t>CURVA ABC DE SERVIÇOS</t>
  </si>
</sst>
</file>

<file path=xl/styles.xml><?xml version="1.0" encoding="utf-8"?>
<styleSheet xmlns="http://schemas.openxmlformats.org/spreadsheetml/2006/main">
  <numFmts count="3">
    <numFmt numFmtId="164" formatCode="#,##0.00\ %"/>
    <numFmt numFmtId="165" formatCode="#,##0.0000"/>
    <numFmt numFmtId="166" formatCode="#,##0.0000000"/>
  </numFmts>
  <fonts count="23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Arial"/>
      <family val="2"/>
    </font>
    <font>
      <b/>
      <sz val="12"/>
      <color rgb="FF000000"/>
      <name val="Book Antiqua"/>
      <family val="1"/>
    </font>
    <font>
      <sz val="12"/>
      <color rgb="FF000000"/>
      <name val="Calibri"/>
      <family val="2"/>
    </font>
    <font>
      <sz val="12"/>
      <color rgb="FF000000"/>
      <name val="Book Antiqua"/>
      <family val="1"/>
    </font>
    <font>
      <sz val="10"/>
      <color rgb="FF000000"/>
      <name val="Calibri"/>
      <family val="2"/>
    </font>
    <font>
      <b/>
      <sz val="10"/>
      <color rgb="FF375623"/>
      <name val="Carlito"/>
    </font>
    <font>
      <sz val="1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7DCCE"/>
        <bgColor rgb="FFD6D6D6"/>
      </patternFill>
    </fill>
    <fill>
      <patternFill patternType="solid">
        <fgColor rgb="FFF0F7F2"/>
        <bgColor rgb="FFEFEFEF"/>
      </patternFill>
    </fill>
    <fill>
      <patternFill patternType="solid">
        <fgColor rgb="FFACD4BB"/>
        <bgColor rgb="FFBAD4EF"/>
      </patternFill>
    </fill>
    <fill>
      <patternFill patternType="solid">
        <fgColor rgb="FFE2EFE6"/>
        <bgColor rgb="FFDEE2E6"/>
      </patternFill>
    </fill>
    <fill>
      <patternFill patternType="solid">
        <fgColor rgb="FFFFFFFF"/>
        <bgColor rgb="FFFFFFFF"/>
      </patternFill>
    </fill>
    <fill>
      <patternFill patternType="solid">
        <fgColor rgb="FFD8E8DD"/>
        <bgColor rgb="FFD9D9D9"/>
      </patternFill>
    </fill>
    <fill>
      <patternFill patternType="solid">
        <fgColor rgb="FFEDF5EF"/>
        <bgColor rgb="FFDEE2E6"/>
      </patternFill>
    </fill>
    <fill>
      <patternFill patternType="solid">
        <fgColor rgb="FFD4E7DA"/>
        <bgColor indexed="64"/>
      </patternFill>
    </fill>
    <fill>
      <patternFill patternType="solid">
        <fgColor rgb="FFB7D9C4"/>
        <bgColor rgb="FFFFFFFF"/>
      </patternFill>
    </fill>
    <fill>
      <patternFill patternType="solid">
        <fgColor rgb="FF8FC5A5"/>
        <bgColor rgb="FFFFFFFF"/>
      </patternFill>
    </fill>
    <fill>
      <patternFill patternType="solid">
        <fgColor rgb="FF387F5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C8DED0"/>
      </left>
      <right style="thin">
        <color rgb="FFC8DED0"/>
      </right>
      <top style="thin">
        <color rgb="FFC8DED0"/>
      </top>
      <bottom style="thin">
        <color rgb="FFC8DED0"/>
      </bottom>
      <diagonal/>
    </border>
    <border>
      <left/>
      <right/>
      <top/>
      <bottom style="thin">
        <color rgb="FF000000"/>
      </bottom>
      <diagonal/>
    </border>
    <border>
      <left style="thin">
        <color rgb="FFC8DED0"/>
      </left>
      <right/>
      <top style="thin">
        <color rgb="FFC8DED0"/>
      </top>
      <bottom style="thin">
        <color rgb="FFC8DED0"/>
      </bottom>
      <diagonal/>
    </border>
    <border>
      <left/>
      <right style="thin">
        <color rgb="FFC8DED0"/>
      </right>
      <top style="thin">
        <color rgb="FFC8DED0"/>
      </top>
      <bottom style="thin">
        <color rgb="FFC8DED0"/>
      </bottom>
      <diagonal/>
    </border>
    <border>
      <left style="thin">
        <color rgb="FFC8DED0"/>
      </left>
      <right style="thin">
        <color rgb="FFC8DED0"/>
      </right>
      <top style="thin">
        <color rgb="FFC8DED0"/>
      </top>
      <bottom/>
      <diagonal/>
    </border>
    <border>
      <left style="thin">
        <color rgb="FFC8DED0"/>
      </left>
      <right style="thin">
        <color rgb="FFC8DED0"/>
      </right>
      <top style="thin">
        <color rgb="FFC8DED0"/>
      </top>
      <bottom style="thin">
        <color indexed="64"/>
      </bottom>
      <diagonal/>
    </border>
    <border>
      <left style="thin">
        <color rgb="FFC8DED0"/>
      </left>
      <right/>
      <top style="thin">
        <color rgb="FFC8DED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Border="0" applyProtection="0"/>
    <xf numFmtId="0" fontId="7" fillId="0" borderId="0" applyNumberFormat="0" applyBorder="0" applyProtection="0"/>
    <xf numFmtId="0" fontId="7" fillId="0" borderId="0" applyNumberFormat="0" applyBorder="0" applyProtection="0"/>
    <xf numFmtId="9" fontId="10" fillId="0" borderId="0" applyFont="0" applyBorder="0" applyProtection="0"/>
  </cellStyleXfs>
  <cellXfs count="243">
    <xf numFmtId="0" fontId="0" fillId="0" borderId="0" xfId="0"/>
    <xf numFmtId="0" fontId="6" fillId="0" borderId="0" xfId="1" applyProtection="1"/>
    <xf numFmtId="0" fontId="9" fillId="7" borderId="1" xfId="3" applyFont="1" applyFill="1" applyBorder="1" applyAlignment="1">
      <alignment horizontal="center" wrapText="1"/>
    </xf>
    <xf numFmtId="10" fontId="9" fillId="7" borderId="1" xfId="4" applyNumberFormat="1" applyFont="1" applyFill="1" applyBorder="1" applyAlignment="1">
      <alignment horizontal="center" wrapText="1"/>
    </xf>
    <xf numFmtId="10" fontId="11" fillId="0" borderId="0" xfId="4" applyNumberFormat="1" applyFont="1" applyAlignment="1">
      <alignment horizontal="center" wrapText="1"/>
    </xf>
    <xf numFmtId="0" fontId="12" fillId="7" borderId="1" xfId="3" applyFont="1" applyFill="1" applyBorder="1" applyAlignment="1">
      <alignment horizontal="center" wrapText="1"/>
    </xf>
    <xf numFmtId="10" fontId="12" fillId="6" borderId="1" xfId="4" applyNumberFormat="1" applyFont="1" applyFill="1" applyBorder="1" applyAlignment="1">
      <alignment horizontal="center" wrapText="1"/>
    </xf>
    <xf numFmtId="10" fontId="13" fillId="0" borderId="0" xfId="4" applyNumberFormat="1" applyFont="1" applyAlignment="1">
      <alignment horizontal="center" wrapText="1"/>
    </xf>
    <xf numFmtId="0" fontId="12" fillId="7" borderId="1" xfId="3" applyFont="1" applyFill="1" applyBorder="1" applyAlignment="1">
      <alignment horizontal="center" vertical="center" wrapText="1"/>
    </xf>
    <xf numFmtId="10" fontId="12" fillId="7" borderId="1" xfId="4" applyNumberFormat="1" applyFont="1" applyFill="1" applyBorder="1" applyAlignment="1">
      <alignment horizontal="center" vertical="center" wrapText="1"/>
    </xf>
    <xf numFmtId="10" fontId="13" fillId="0" borderId="0" xfId="4" applyNumberFormat="1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10" fontId="12" fillId="7" borderId="1" xfId="4" applyNumberFormat="1" applyFont="1" applyFill="1" applyBorder="1" applyAlignment="1">
      <alignment horizontal="center" wrapText="1"/>
    </xf>
    <xf numFmtId="0" fontId="7" fillId="0" borderId="0" xfId="3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 wrapText="1"/>
    </xf>
    <xf numFmtId="0" fontId="13" fillId="0" borderId="0" xfId="2" applyFont="1" applyAlignment="1">
      <alignment horizontal="center" wrapText="1"/>
    </xf>
    <xf numFmtId="0" fontId="7" fillId="0" borderId="0" xfId="2"/>
    <xf numFmtId="0" fontId="9" fillId="0" borderId="0" xfId="2" applyFont="1" applyAlignment="1">
      <alignment vertical="center"/>
    </xf>
    <xf numFmtId="0" fontId="14" fillId="0" borderId="0" xfId="2" applyFont="1"/>
    <xf numFmtId="0" fontId="3" fillId="6" borderId="0" xfId="0" applyFont="1" applyFill="1" applyAlignment="1">
      <alignment horizontal="right" vertical="top" wrapText="1"/>
    </xf>
    <xf numFmtId="4" fontId="3" fillId="6" borderId="0" xfId="0" applyNumberFormat="1" applyFont="1" applyFill="1" applyAlignment="1">
      <alignment horizontal="right" vertical="top" wrapText="1"/>
    </xf>
    <xf numFmtId="0" fontId="3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5" fillId="6" borderId="0" xfId="0" applyFont="1" applyFill="1" applyAlignment="1">
      <alignment horizontal="center" vertical="top" wrapText="1"/>
    </xf>
    <xf numFmtId="4" fontId="4" fillId="5" borderId="3" xfId="0" applyNumberFormat="1" applyFont="1" applyFill="1" applyBorder="1" applyAlignment="1">
      <alignment horizontal="right" vertical="top" wrapText="1"/>
    </xf>
    <xf numFmtId="0" fontId="4" fillId="5" borderId="3" xfId="0" applyFont="1" applyFill="1" applyBorder="1" applyAlignment="1">
      <alignment horizontal="right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left" vertical="top" wrapText="1"/>
    </xf>
    <xf numFmtId="4" fontId="4" fillId="6" borderId="3" xfId="0" applyNumberFormat="1" applyFont="1" applyFill="1" applyBorder="1" applyAlignment="1">
      <alignment horizontal="right" vertical="top" wrapText="1"/>
    </xf>
    <xf numFmtId="0" fontId="4" fillId="6" borderId="3" xfId="0" applyFont="1" applyFill="1" applyBorder="1" applyAlignment="1">
      <alignment horizontal="right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left" vertical="top" wrapText="1"/>
    </xf>
    <xf numFmtId="4" fontId="2" fillId="4" borderId="3" xfId="0" applyNumberFormat="1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right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0" xfId="0" applyFont="1" applyFill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166" fontId="3" fillId="6" borderId="0" xfId="0" applyNumberFormat="1" applyFont="1" applyFill="1" applyAlignment="1">
      <alignment horizontal="right" vertical="top" wrapText="1"/>
    </xf>
    <xf numFmtId="4" fontId="5" fillId="6" borderId="0" xfId="0" applyNumberFormat="1" applyFont="1" applyFill="1" applyAlignment="1">
      <alignment horizontal="right" vertical="top" wrapText="1"/>
    </xf>
    <xf numFmtId="0" fontId="5" fillId="6" borderId="0" xfId="0" applyFont="1" applyFill="1" applyAlignment="1">
      <alignment horizontal="right" vertical="top" wrapText="1"/>
    </xf>
    <xf numFmtId="4" fontId="5" fillId="2" borderId="3" xfId="0" applyNumberFormat="1" applyFont="1" applyFill="1" applyBorder="1" applyAlignment="1">
      <alignment horizontal="right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166" fontId="4" fillId="5" borderId="3" xfId="0" applyNumberFormat="1" applyFont="1" applyFill="1" applyBorder="1" applyAlignment="1">
      <alignment horizontal="right" vertical="top" wrapText="1"/>
    </xf>
    <xf numFmtId="166" fontId="4" fillId="6" borderId="3" xfId="0" applyNumberFormat="1" applyFont="1" applyFill="1" applyBorder="1" applyAlignment="1">
      <alignment horizontal="right" vertical="top" wrapText="1"/>
    </xf>
    <xf numFmtId="165" fontId="5" fillId="3" borderId="3" xfId="0" applyNumberFormat="1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166" fontId="5" fillId="3" borderId="3" xfId="0" applyNumberFormat="1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165" fontId="5" fillId="2" borderId="3" xfId="0" applyNumberFormat="1" applyFont="1" applyFill="1" applyBorder="1" applyAlignment="1">
      <alignment horizontal="right" vertical="top" wrapText="1"/>
    </xf>
    <xf numFmtId="0" fontId="1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 wrapText="1"/>
    </xf>
    <xf numFmtId="0" fontId="0" fillId="0" borderId="0" xfId="0"/>
    <xf numFmtId="0" fontId="0" fillId="0" borderId="0" xfId="0"/>
    <xf numFmtId="0" fontId="3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right" vertical="top" wrapText="1"/>
    </xf>
    <xf numFmtId="0" fontId="0" fillId="0" borderId="0" xfId="0" applyFill="1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16" fillId="0" borderId="0" xfId="0" applyFont="1"/>
    <xf numFmtId="0" fontId="3" fillId="6" borderId="0" xfId="0" applyFont="1" applyFill="1" applyAlignment="1">
      <alignment horizontal="right" vertical="top" wrapText="1"/>
    </xf>
    <xf numFmtId="0" fontId="0" fillId="0" borderId="0" xfId="0"/>
    <xf numFmtId="0" fontId="4" fillId="5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right" vertical="top" wrapText="1"/>
    </xf>
    <xf numFmtId="0" fontId="16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right" vertical="top" wrapText="1"/>
    </xf>
    <xf numFmtId="0" fontId="3" fillId="6" borderId="0" xfId="0" applyFont="1" applyFill="1" applyAlignment="1">
      <alignment horizontal="right" vertical="top" wrapText="1"/>
    </xf>
    <xf numFmtId="4" fontId="3" fillId="6" borderId="0" xfId="0" applyNumberFormat="1" applyFont="1" applyFill="1" applyAlignment="1">
      <alignment horizontal="right" vertical="top" wrapText="1"/>
    </xf>
    <xf numFmtId="0" fontId="0" fillId="0" borderId="0" xfId="0"/>
    <xf numFmtId="0" fontId="1" fillId="6" borderId="3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6" borderId="0" xfId="0" applyFont="1" applyFill="1" applyAlignment="1">
      <alignment horizontal="right" vertical="top" wrapText="1"/>
    </xf>
    <xf numFmtId="0" fontId="1" fillId="6" borderId="3" xfId="0" applyFont="1" applyFill="1" applyBorder="1" applyAlignment="1">
      <alignment horizontal="right" vertical="top" wrapText="1"/>
    </xf>
    <xf numFmtId="1" fontId="4" fillId="5" borderId="3" xfId="0" applyNumberFormat="1" applyFont="1" applyFill="1" applyBorder="1" applyAlignment="1">
      <alignment horizontal="righ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4" fontId="3" fillId="6" borderId="0" xfId="0" applyNumberFormat="1" applyFont="1" applyFill="1" applyAlignment="1">
      <alignment vertical="top" wrapText="1"/>
    </xf>
    <xf numFmtId="0" fontId="1" fillId="6" borderId="5" xfId="0" applyFont="1" applyFill="1" applyBorder="1" applyAlignment="1">
      <alignment horizontal="right" vertical="top" wrapText="1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10" fontId="7" fillId="4" borderId="12" xfId="0" applyNumberFormat="1" applyFont="1" applyFill="1" applyBorder="1" applyAlignment="1">
      <alignment horizontal="right" vertical="top" wrapText="1"/>
    </xf>
    <xf numFmtId="4" fontId="7" fillId="4" borderId="10" xfId="0" applyNumberFormat="1" applyFont="1" applyFill="1" applyBorder="1" applyAlignment="1">
      <alignment horizontal="right" vertical="top" wrapText="1"/>
    </xf>
    <xf numFmtId="10" fontId="7" fillId="4" borderId="0" xfId="0" applyNumberFormat="1" applyFont="1" applyFill="1" applyBorder="1" applyAlignment="1">
      <alignment horizontal="right" vertical="top" wrapText="1"/>
    </xf>
    <xf numFmtId="10" fontId="7" fillId="4" borderId="6" xfId="0" applyNumberFormat="1" applyFont="1" applyFill="1" applyBorder="1" applyAlignment="1">
      <alignment horizontal="right" vertical="top" wrapText="1"/>
    </xf>
    <xf numFmtId="0" fontId="7" fillId="4" borderId="10" xfId="0" applyFont="1" applyFill="1" applyBorder="1" applyAlignment="1">
      <alignment horizontal="right" vertical="top" wrapText="1"/>
    </xf>
    <xf numFmtId="0" fontId="1" fillId="6" borderId="13" xfId="0" applyFont="1" applyFill="1" applyBorder="1" applyAlignment="1">
      <alignment horizontal="left" vertical="top" wrapText="1"/>
    </xf>
    <xf numFmtId="0" fontId="1" fillId="6" borderId="13" xfId="0" applyFont="1" applyFill="1" applyBorder="1" applyAlignment="1">
      <alignment horizontal="right" vertical="top" wrapText="1"/>
    </xf>
    <xf numFmtId="0" fontId="1" fillId="6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top" wrapText="1"/>
    </xf>
    <xf numFmtId="0" fontId="4" fillId="5" borderId="13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center" vertical="top" wrapText="1"/>
    </xf>
    <xf numFmtId="0" fontId="4" fillId="5" borderId="13" xfId="0" applyFont="1" applyFill="1" applyBorder="1" applyAlignment="1">
      <alignment horizontal="right" vertical="top" wrapText="1"/>
    </xf>
    <xf numFmtId="0" fontId="16" fillId="0" borderId="13" xfId="0" applyFont="1" applyBorder="1"/>
    <xf numFmtId="164" fontId="2" fillId="4" borderId="5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4" fontId="4" fillId="5" borderId="5" xfId="0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164" fontId="4" fillId="0" borderId="0" xfId="0" applyNumberFormat="1" applyFont="1" applyFill="1" applyBorder="1" applyAlignment="1">
      <alignment horizontal="right" vertical="top" wrapText="1"/>
    </xf>
    <xf numFmtId="10" fontId="0" fillId="0" borderId="0" xfId="0" applyNumberFormat="1" applyBorder="1"/>
    <xf numFmtId="4" fontId="3" fillId="6" borderId="0" xfId="0" applyNumberFormat="1" applyFont="1" applyFill="1" applyBorder="1" applyAlignment="1">
      <alignment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righ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right" vertical="center" wrapText="1"/>
    </xf>
    <xf numFmtId="0" fontId="3" fillId="9" borderId="13" xfId="0" applyFont="1" applyFill="1" applyBorder="1" applyAlignment="1">
      <alignment horizontal="center" vertical="center" wrapText="1"/>
    </xf>
    <xf numFmtId="4" fontId="3" fillId="9" borderId="13" xfId="0" applyNumberFormat="1" applyFont="1" applyFill="1" applyBorder="1" applyAlignment="1">
      <alignment horizontal="center" vertical="center" wrapText="1"/>
    </xf>
    <xf numFmtId="4" fontId="15" fillId="9" borderId="13" xfId="0" applyNumberFormat="1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15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11" borderId="13" xfId="0" applyFont="1" applyFill="1" applyBorder="1" applyAlignment="1">
      <alignment horizontal="lef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right" vertical="center" wrapText="1"/>
    </xf>
    <xf numFmtId="0" fontId="4" fillId="10" borderId="13" xfId="0" applyFont="1" applyFill="1" applyBorder="1" applyAlignment="1">
      <alignment horizontal="left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right" vertical="center" wrapText="1"/>
    </xf>
    <xf numFmtId="2" fontId="4" fillId="5" borderId="13" xfId="0" applyNumberFormat="1" applyFont="1" applyFill="1" applyBorder="1" applyAlignment="1">
      <alignment horizontal="right" vertical="center" wrapText="1"/>
    </xf>
    <xf numFmtId="2" fontId="4" fillId="0" borderId="13" xfId="0" applyNumberFormat="1" applyFont="1" applyFill="1" applyBorder="1" applyAlignment="1">
      <alignment horizontal="left" vertical="center" wrapText="1"/>
    </xf>
    <xf numFmtId="1" fontId="4" fillId="0" borderId="13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vertical="top" wrapText="1"/>
    </xf>
    <xf numFmtId="1" fontId="4" fillId="5" borderId="13" xfId="0" applyNumberFormat="1" applyFont="1" applyFill="1" applyBorder="1" applyAlignment="1">
      <alignment horizontal="right" vertical="center" wrapText="1"/>
    </xf>
    <xf numFmtId="0" fontId="3" fillId="9" borderId="13" xfId="0" applyFont="1" applyFill="1" applyBorder="1" applyAlignment="1">
      <alignment horizontal="left" vertical="center" wrapText="1"/>
    </xf>
    <xf numFmtId="4" fontId="3" fillId="9" borderId="13" xfId="0" applyNumberFormat="1" applyFont="1" applyFill="1" applyBorder="1" applyAlignment="1">
      <alignment horizontal="left" vertical="center" wrapText="1"/>
    </xf>
    <xf numFmtId="4" fontId="15" fillId="9" borderId="13" xfId="0" applyNumberFormat="1" applyFont="1" applyFill="1" applyBorder="1" applyAlignment="1">
      <alignment horizontal="left" vertical="center" wrapText="1"/>
    </xf>
    <xf numFmtId="0" fontId="3" fillId="9" borderId="13" xfId="0" applyFont="1" applyFill="1" applyBorder="1" applyAlignment="1">
      <alignment horizontal="left" vertical="center"/>
    </xf>
    <xf numFmtId="0" fontId="19" fillId="6" borderId="0" xfId="0" applyFont="1" applyFill="1" applyAlignment="1">
      <alignment horizontal="left" vertical="top" wrapText="1"/>
    </xf>
    <xf numFmtId="0" fontId="19" fillId="6" borderId="0" xfId="0" applyFont="1" applyFill="1" applyAlignment="1">
      <alignment vertical="top" wrapText="1"/>
    </xf>
    <xf numFmtId="0" fontId="19" fillId="6" borderId="3" xfId="0" applyFont="1" applyFill="1" applyBorder="1" applyAlignment="1">
      <alignment horizontal="left" vertical="top" wrapText="1"/>
    </xf>
    <xf numFmtId="0" fontId="19" fillId="6" borderId="3" xfId="0" applyFont="1" applyFill="1" applyBorder="1" applyAlignment="1">
      <alignment horizontal="right" vertical="top" wrapText="1"/>
    </xf>
    <xf numFmtId="0" fontId="19" fillId="6" borderId="7" xfId="0" applyFont="1" applyFill="1" applyBorder="1" applyAlignment="1">
      <alignment horizontal="right" vertical="top" wrapText="1"/>
    </xf>
    <xf numFmtId="0" fontId="18" fillId="4" borderId="3" xfId="0" applyFont="1" applyFill="1" applyBorder="1" applyAlignment="1">
      <alignment horizontal="left" vertical="top" wrapText="1"/>
    </xf>
    <xf numFmtId="9" fontId="18" fillId="4" borderId="5" xfId="0" applyNumberFormat="1" applyFont="1" applyFill="1" applyBorder="1" applyAlignment="1">
      <alignment horizontal="right" vertical="top" wrapText="1"/>
    </xf>
    <xf numFmtId="0" fontId="18" fillId="4" borderId="8" xfId="0" applyFont="1" applyFill="1" applyBorder="1" applyAlignment="1">
      <alignment horizontal="left" vertical="top" wrapText="1"/>
    </xf>
    <xf numFmtId="4" fontId="18" fillId="4" borderId="9" xfId="0" applyNumberFormat="1" applyFont="1" applyFill="1" applyBorder="1" applyAlignment="1">
      <alignment horizontal="right" vertical="top" wrapText="1"/>
    </xf>
    <xf numFmtId="0" fontId="18" fillId="4" borderId="12" xfId="0" applyFont="1" applyFill="1" applyBorder="1" applyAlignment="1">
      <alignment horizontal="left" vertical="top" wrapText="1"/>
    </xf>
    <xf numFmtId="9" fontId="18" fillId="4" borderId="12" xfId="0" applyNumberFormat="1" applyFont="1" applyFill="1" applyBorder="1" applyAlignment="1">
      <alignment horizontal="right" vertical="top" wrapText="1"/>
    </xf>
    <xf numFmtId="0" fontId="18" fillId="4" borderId="10" xfId="0" applyFont="1" applyFill="1" applyBorder="1" applyAlignment="1">
      <alignment horizontal="left" vertical="top" wrapText="1"/>
    </xf>
    <xf numFmtId="4" fontId="18" fillId="4" borderId="10" xfId="0" applyNumberFormat="1" applyFont="1" applyFill="1" applyBorder="1" applyAlignment="1">
      <alignment horizontal="right" vertical="top" wrapText="1"/>
    </xf>
    <xf numFmtId="10" fontId="19" fillId="6" borderId="0" xfId="0" applyNumberFormat="1" applyFont="1" applyFill="1" applyAlignment="1">
      <alignment horizontal="right" vertical="top" wrapText="1"/>
    </xf>
    <xf numFmtId="4" fontId="19" fillId="6" borderId="0" xfId="0" applyNumberFormat="1" applyFont="1" applyFill="1" applyAlignment="1">
      <alignment horizontal="right" vertical="top" wrapText="1"/>
    </xf>
    <xf numFmtId="0" fontId="16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right" vertical="top" wrapText="1"/>
    </xf>
    <xf numFmtId="0" fontId="0" fillId="2" borderId="0" xfId="0" applyFill="1"/>
    <xf numFmtId="0" fontId="0" fillId="2" borderId="0" xfId="0" applyFill="1"/>
    <xf numFmtId="0" fontId="0" fillId="3" borderId="0" xfId="0" applyFill="1"/>
    <xf numFmtId="0" fontId="0" fillId="3" borderId="0" xfId="0" applyFill="1"/>
    <xf numFmtId="0" fontId="0" fillId="4" borderId="0" xfId="0" applyFill="1" applyAlignment="1">
      <alignment wrapText="1"/>
    </xf>
    <xf numFmtId="0" fontId="0" fillId="5" borderId="0" xfId="0" applyFill="1"/>
    <xf numFmtId="4" fontId="0" fillId="5" borderId="0" xfId="0" applyNumberFormat="1" applyFill="1"/>
    <xf numFmtId="10" fontId="0" fillId="5" borderId="0" xfId="0" applyNumberFormat="1" applyFill="1"/>
    <xf numFmtId="0" fontId="0" fillId="6" borderId="0" xfId="0" applyFill="1"/>
    <xf numFmtId="4" fontId="0" fillId="6" borderId="0" xfId="0" applyNumberFormat="1" applyFill="1"/>
    <xf numFmtId="10" fontId="0" fillId="6" borderId="0" xfId="0" applyNumberFormat="1" applyFill="1"/>
    <xf numFmtId="0" fontId="5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right" vertical="top" wrapText="1"/>
    </xf>
    <xf numFmtId="4" fontId="3" fillId="5" borderId="0" xfId="0" applyNumberFormat="1" applyFont="1" applyFill="1" applyAlignment="1">
      <alignment horizontal="right" vertical="top" wrapText="1"/>
    </xf>
    <xf numFmtId="0" fontId="5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right" vertical="top" wrapText="1"/>
    </xf>
    <xf numFmtId="4" fontId="3" fillId="4" borderId="0" xfId="0" applyNumberFormat="1" applyFont="1" applyFill="1" applyAlignment="1">
      <alignment horizontal="right" vertical="top" wrapText="1"/>
    </xf>
    <xf numFmtId="0" fontId="20" fillId="12" borderId="0" xfId="0" applyFont="1" applyFill="1" applyAlignment="1">
      <alignment horizontal="center"/>
    </xf>
    <xf numFmtId="0" fontId="1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right" vertical="top" wrapText="1"/>
    </xf>
    <xf numFmtId="4" fontId="3" fillId="6" borderId="0" xfId="0" applyNumberFormat="1" applyFont="1" applyFill="1" applyAlignment="1">
      <alignment horizontal="right" vertical="top" wrapText="1"/>
    </xf>
    <xf numFmtId="0" fontId="1" fillId="6" borderId="0" xfId="0" applyFont="1" applyFill="1" applyAlignment="1">
      <alignment horizontal="center" wrapText="1"/>
    </xf>
    <xf numFmtId="0" fontId="0" fillId="0" borderId="0" xfId="0"/>
    <xf numFmtId="0" fontId="5" fillId="6" borderId="0" xfId="0" applyFont="1" applyFill="1" applyAlignment="1">
      <alignment horizontal="right" vertical="top" wrapText="1"/>
    </xf>
    <xf numFmtId="0" fontId="5" fillId="3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 wrapText="1"/>
    </xf>
    <xf numFmtId="0" fontId="1" fillId="6" borderId="6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right" vertical="top" wrapText="1"/>
    </xf>
    <xf numFmtId="0" fontId="4" fillId="6" borderId="3" xfId="0" applyFont="1" applyFill="1" applyBorder="1" applyAlignment="1">
      <alignment horizontal="left" vertical="top" wrapText="1"/>
    </xf>
    <xf numFmtId="0" fontId="20" fillId="12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wrapText="1"/>
    </xf>
    <xf numFmtId="0" fontId="3" fillId="4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left" vertical="top" wrapText="1"/>
    </xf>
    <xf numFmtId="4" fontId="3" fillId="4" borderId="0" xfId="0" applyNumberFormat="1" applyFont="1" applyFill="1" applyAlignment="1">
      <alignment horizontal="right" vertical="top" wrapText="1"/>
    </xf>
    <xf numFmtId="0" fontId="17" fillId="1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top" wrapText="1"/>
    </xf>
    <xf numFmtId="0" fontId="3" fillId="5" borderId="0" xfId="0" applyFont="1" applyFill="1" applyAlignment="1">
      <alignment horizontal="left" vertical="top" wrapText="1"/>
    </xf>
    <xf numFmtId="4" fontId="3" fillId="5" borderId="0" xfId="0" applyNumberFormat="1" applyFont="1" applyFill="1" applyAlignment="1">
      <alignment horizontal="right" vertical="top" wrapText="1"/>
    </xf>
    <xf numFmtId="0" fontId="21" fillId="12" borderId="0" xfId="0" applyFont="1" applyFill="1" applyAlignment="1">
      <alignment horizontal="center"/>
    </xf>
    <xf numFmtId="0" fontId="19" fillId="6" borderId="0" xfId="0" applyFont="1" applyFill="1" applyAlignment="1">
      <alignment horizontal="left" vertical="top" wrapText="1"/>
    </xf>
    <xf numFmtId="0" fontId="19" fillId="6" borderId="0" xfId="0" applyFont="1" applyFill="1" applyAlignment="1">
      <alignment horizontal="center" wrapText="1"/>
    </xf>
    <xf numFmtId="0" fontId="16" fillId="0" borderId="0" xfId="0" applyFont="1"/>
    <xf numFmtId="0" fontId="8" fillId="0" borderId="4" xfId="2" applyFont="1" applyBorder="1" applyAlignment="1">
      <alignment horizontal="center"/>
    </xf>
    <xf numFmtId="0" fontId="9" fillId="7" borderId="1" xfId="3" applyFont="1" applyFill="1" applyBorder="1" applyAlignment="1">
      <alignment horizontal="center" vertical="center" wrapText="1"/>
    </xf>
    <xf numFmtId="0" fontId="12" fillId="7" borderId="1" xfId="3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3" xfId="0" applyFont="1" applyFill="1" applyBorder="1" applyAlignment="1">
      <alignment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top" wrapText="1"/>
    </xf>
    <xf numFmtId="0" fontId="22" fillId="12" borderId="0" xfId="0" applyFont="1" applyFill="1" applyAlignment="1">
      <alignment horizont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vertical="top" wrapText="1"/>
    </xf>
    <xf numFmtId="0" fontId="4" fillId="6" borderId="14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15" xfId="0" applyFont="1" applyFill="1" applyBorder="1" applyAlignment="1">
      <alignment horizontal="center" vertical="top" wrapText="1"/>
    </xf>
    <xf numFmtId="0" fontId="7" fillId="0" borderId="13" xfId="0" applyFont="1" applyFill="1" applyBorder="1" applyAlignment="1">
      <alignment horizontal="left" vertical="center" wrapText="1"/>
    </xf>
  </cellXfs>
  <cellStyles count="5">
    <cellStyle name="Excel_BuiltIn_Percent 2" xfId="4"/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showWhiteSpace="0" zoomScale="90" zoomScaleNormal="90" workbookViewId="0">
      <selection activeCell="J9" sqref="J9"/>
    </sheetView>
  </sheetViews>
  <sheetFormatPr defaultRowHeight="14.25"/>
  <cols>
    <col min="1" max="1" width="10" bestFit="1" customWidth="1"/>
    <col min="2" max="2" width="60" bestFit="1" customWidth="1"/>
    <col min="3" max="3" width="16.5" customWidth="1"/>
    <col min="4" max="5" width="13" bestFit="1" customWidth="1"/>
    <col min="6" max="6" width="13" style="73" customWidth="1"/>
    <col min="7" max="9" width="13" bestFit="1" customWidth="1"/>
    <col min="10" max="10" width="8.75" style="91"/>
    <col min="11" max="11" width="9.875" style="91" bestFit="1" customWidth="1"/>
    <col min="12" max="12" width="8.75" style="91"/>
  </cols>
  <sheetData>
    <row r="1" spans="1:12" s="73" customFormat="1" ht="15">
      <c r="A1" s="185" t="s">
        <v>495</v>
      </c>
      <c r="B1" s="185"/>
      <c r="C1" s="185"/>
      <c r="D1" s="185"/>
      <c r="E1" s="185"/>
      <c r="F1" s="185"/>
      <c r="G1" s="185"/>
      <c r="H1" s="185"/>
      <c r="I1" s="185"/>
      <c r="J1" s="91"/>
      <c r="K1" s="91"/>
      <c r="L1" s="91"/>
    </row>
    <row r="2" spans="1:12" ht="15">
      <c r="A2" s="40"/>
      <c r="B2" s="40" t="s">
        <v>0</v>
      </c>
      <c r="C2" s="186" t="s">
        <v>1</v>
      </c>
      <c r="D2" s="186"/>
      <c r="E2" s="186" t="s">
        <v>2</v>
      </c>
      <c r="F2" s="186"/>
      <c r="G2" s="186"/>
      <c r="H2" s="186" t="s">
        <v>3</v>
      </c>
      <c r="I2" s="186"/>
    </row>
    <row r="3" spans="1:12" ht="137.25" customHeight="1">
      <c r="A3" s="22"/>
      <c r="B3" s="22" t="s">
        <v>4</v>
      </c>
      <c r="C3" s="187"/>
      <c r="D3" s="187"/>
      <c r="E3" s="187"/>
      <c r="F3" s="187"/>
      <c r="G3" s="187"/>
      <c r="H3" s="187" t="s">
        <v>5</v>
      </c>
      <c r="I3" s="187"/>
    </row>
    <row r="4" spans="1:12" ht="15">
      <c r="A4" s="190" t="s">
        <v>6</v>
      </c>
      <c r="B4" s="191"/>
      <c r="C4" s="191"/>
      <c r="D4" s="191"/>
      <c r="E4" s="191"/>
      <c r="F4" s="191"/>
      <c r="G4" s="191"/>
      <c r="H4" s="191"/>
      <c r="I4" s="191"/>
    </row>
    <row r="5" spans="1:12" ht="30" customHeight="1">
      <c r="A5" s="39" t="s">
        <v>7</v>
      </c>
      <c r="B5" s="39" t="s">
        <v>10</v>
      </c>
      <c r="C5" s="38" t="s">
        <v>11</v>
      </c>
      <c r="D5" s="37" t="s">
        <v>12</v>
      </c>
      <c r="E5" s="37" t="s">
        <v>13</v>
      </c>
      <c r="F5" s="75" t="s">
        <v>480</v>
      </c>
      <c r="G5" s="37" t="s">
        <v>14</v>
      </c>
      <c r="H5" s="37" t="s">
        <v>15</v>
      </c>
      <c r="I5" s="90" t="s">
        <v>16</v>
      </c>
    </row>
    <row r="6" spans="1:12" ht="24" customHeight="1">
      <c r="A6" s="36" t="s">
        <v>17</v>
      </c>
      <c r="B6" s="36" t="s">
        <v>19</v>
      </c>
      <c r="C6" s="35"/>
      <c r="D6" s="34">
        <v>1</v>
      </c>
      <c r="E6" s="34" t="s">
        <v>20</v>
      </c>
      <c r="F6" s="33">
        <f>F7+F8+F9+F10</f>
        <v>0</v>
      </c>
      <c r="G6" s="33"/>
      <c r="H6" s="33"/>
      <c r="I6" s="110"/>
      <c r="K6" s="113"/>
    </row>
    <row r="7" spans="1:12" ht="24" customHeight="1">
      <c r="A7" s="63" t="s">
        <v>21</v>
      </c>
      <c r="B7" s="63" t="s">
        <v>24</v>
      </c>
      <c r="C7" s="64" t="s">
        <v>25</v>
      </c>
      <c r="D7" s="65">
        <v>1</v>
      </c>
      <c r="E7" s="88"/>
      <c r="F7" s="88">
        <f>D7*E7</f>
        <v>0</v>
      </c>
      <c r="G7" s="88"/>
      <c r="H7" s="88"/>
      <c r="I7" s="111"/>
      <c r="K7" s="114"/>
    </row>
    <row r="8" spans="1:12" ht="39" customHeight="1">
      <c r="A8" s="28" t="s">
        <v>26</v>
      </c>
      <c r="B8" s="28" t="s">
        <v>29</v>
      </c>
      <c r="C8" s="27" t="s">
        <v>25</v>
      </c>
      <c r="D8" s="26">
        <v>1</v>
      </c>
      <c r="E8" s="25"/>
      <c r="F8" s="25">
        <f>D8*E8</f>
        <v>0</v>
      </c>
      <c r="G8" s="25"/>
      <c r="H8" s="25"/>
      <c r="I8" s="112"/>
    </row>
    <row r="9" spans="1:12" ht="24" customHeight="1">
      <c r="A9" s="63" t="s">
        <v>30</v>
      </c>
      <c r="B9" s="63" t="s">
        <v>33</v>
      </c>
      <c r="C9" s="64" t="s">
        <v>25</v>
      </c>
      <c r="D9" s="65">
        <v>1</v>
      </c>
      <c r="E9" s="88"/>
      <c r="F9" s="88">
        <f>D9*E9</f>
        <v>0</v>
      </c>
      <c r="G9" s="88"/>
      <c r="H9" s="88"/>
      <c r="I9" s="111"/>
    </row>
    <row r="10" spans="1:12" ht="26.1" customHeight="1">
      <c r="A10" s="28" t="s">
        <v>34</v>
      </c>
      <c r="B10" s="28" t="s">
        <v>36</v>
      </c>
      <c r="C10" s="27" t="s">
        <v>37</v>
      </c>
      <c r="D10" s="26">
        <v>2400</v>
      </c>
      <c r="E10" s="25"/>
      <c r="F10" s="25">
        <f>D10*E10</f>
        <v>0</v>
      </c>
      <c r="G10" s="25"/>
      <c r="H10" s="25"/>
      <c r="I10" s="112"/>
    </row>
    <row r="11" spans="1:12" ht="26.1" customHeight="1">
      <c r="A11" s="36" t="s">
        <v>38</v>
      </c>
      <c r="B11" s="36" t="s">
        <v>39</v>
      </c>
      <c r="C11" s="35"/>
      <c r="D11" s="34">
        <v>1</v>
      </c>
      <c r="E11" s="34"/>
      <c r="F11" s="33">
        <f>F12+F13</f>
        <v>0</v>
      </c>
      <c r="G11" s="33"/>
      <c r="H11" s="33"/>
      <c r="I11" s="110"/>
    </row>
    <row r="12" spans="1:12" ht="24" customHeight="1">
      <c r="A12" s="32" t="s">
        <v>40</v>
      </c>
      <c r="B12" s="32" t="s">
        <v>43</v>
      </c>
      <c r="C12" s="31" t="s">
        <v>44</v>
      </c>
      <c r="D12" s="30">
        <v>1</v>
      </c>
      <c r="E12" s="29"/>
      <c r="F12" s="88">
        <f t="shared" ref="F12:F13" si="0">D12*E12</f>
        <v>0</v>
      </c>
      <c r="G12" s="29"/>
      <c r="H12" s="29"/>
      <c r="I12" s="112"/>
    </row>
    <row r="13" spans="1:12" ht="24" customHeight="1">
      <c r="A13" s="32" t="s">
        <v>45</v>
      </c>
      <c r="B13" s="32" t="s">
        <v>397</v>
      </c>
      <c r="C13" s="31" t="s">
        <v>44</v>
      </c>
      <c r="D13" s="30">
        <v>1</v>
      </c>
      <c r="E13" s="29"/>
      <c r="F13" s="88">
        <f t="shared" si="0"/>
        <v>0</v>
      </c>
      <c r="G13" s="29"/>
      <c r="H13" s="29"/>
      <c r="I13" s="112"/>
    </row>
    <row r="14" spans="1:12" ht="24" customHeight="1">
      <c r="A14" s="36" t="s">
        <v>47</v>
      </c>
      <c r="B14" s="36" t="s">
        <v>48</v>
      </c>
      <c r="C14" s="35"/>
      <c r="D14" s="34">
        <v>1</v>
      </c>
      <c r="E14" s="34"/>
      <c r="F14" s="33">
        <f>F15+F16+F17</f>
        <v>0</v>
      </c>
      <c r="G14" s="33"/>
      <c r="H14" s="33"/>
      <c r="I14" s="110"/>
    </row>
    <row r="15" spans="1:12" ht="24" customHeight="1">
      <c r="A15" s="28" t="s">
        <v>49</v>
      </c>
      <c r="B15" s="28" t="s">
        <v>51</v>
      </c>
      <c r="C15" s="27" t="s">
        <v>52</v>
      </c>
      <c r="D15" s="26">
        <v>1.5</v>
      </c>
      <c r="E15" s="25"/>
      <c r="F15" s="25">
        <f>D15*E15</f>
        <v>0</v>
      </c>
      <c r="G15" s="25"/>
      <c r="H15" s="25"/>
      <c r="I15" s="112"/>
    </row>
    <row r="16" spans="1:12" ht="26.1" customHeight="1">
      <c r="A16" s="63" t="s">
        <v>53</v>
      </c>
      <c r="B16" s="63" t="s">
        <v>55</v>
      </c>
      <c r="C16" s="64" t="s">
        <v>52</v>
      </c>
      <c r="D16" s="65">
        <v>2</v>
      </c>
      <c r="E16" s="88"/>
      <c r="F16" s="88">
        <f t="shared" ref="F16" si="1">D16*E16</f>
        <v>0</v>
      </c>
      <c r="G16" s="88"/>
      <c r="H16" s="88"/>
      <c r="I16" s="111"/>
    </row>
    <row r="17" spans="1:10" ht="24" customHeight="1">
      <c r="A17" s="28" t="s">
        <v>56</v>
      </c>
      <c r="B17" s="28" t="s">
        <v>58</v>
      </c>
      <c r="C17" s="27" t="s">
        <v>52</v>
      </c>
      <c r="D17" s="26">
        <v>2</v>
      </c>
      <c r="E17" s="25"/>
      <c r="F17" s="25">
        <f>D17*E17</f>
        <v>0</v>
      </c>
      <c r="G17" s="25"/>
      <c r="H17" s="25"/>
      <c r="I17" s="112"/>
    </row>
    <row r="18" spans="1:10" ht="26.1" customHeight="1">
      <c r="A18" s="36" t="s">
        <v>59</v>
      </c>
      <c r="B18" s="36" t="s">
        <v>60</v>
      </c>
      <c r="C18" s="35"/>
      <c r="D18" s="34">
        <v>1</v>
      </c>
      <c r="E18" s="34"/>
      <c r="F18" s="33">
        <f>F19</f>
        <v>0</v>
      </c>
      <c r="G18" s="33"/>
      <c r="H18" s="33"/>
      <c r="I18" s="110"/>
    </row>
    <row r="19" spans="1:10" ht="24" customHeight="1">
      <c r="A19" s="28" t="s">
        <v>61</v>
      </c>
      <c r="B19" s="28" t="s">
        <v>63</v>
      </c>
      <c r="C19" s="27" t="s">
        <v>64</v>
      </c>
      <c r="D19" s="26">
        <v>65</v>
      </c>
      <c r="E19" s="25"/>
      <c r="F19" s="25">
        <f>D19*E19</f>
        <v>0</v>
      </c>
      <c r="G19" s="25"/>
      <c r="H19" s="25"/>
      <c r="I19" s="112"/>
    </row>
    <row r="20" spans="1:10" ht="26.1" customHeight="1">
      <c r="A20" s="36" t="s">
        <v>65</v>
      </c>
      <c r="B20" s="36" t="s">
        <v>66</v>
      </c>
      <c r="C20" s="35"/>
      <c r="D20" s="34">
        <v>1</v>
      </c>
      <c r="E20" s="34"/>
      <c r="F20" s="33">
        <f>F21+F22+F23</f>
        <v>0</v>
      </c>
      <c r="G20" s="33"/>
      <c r="H20" s="33"/>
      <c r="I20" s="110"/>
    </row>
    <row r="21" spans="1:10" ht="24" customHeight="1">
      <c r="A21" s="28" t="s">
        <v>67</v>
      </c>
      <c r="B21" s="28" t="s">
        <v>69</v>
      </c>
      <c r="C21" s="27" t="s">
        <v>37</v>
      </c>
      <c r="D21" s="26">
        <v>150</v>
      </c>
      <c r="E21" s="25"/>
      <c r="F21" s="25">
        <f>D21*E21</f>
        <v>0</v>
      </c>
      <c r="G21" s="25"/>
      <c r="H21" s="25"/>
      <c r="I21" s="112"/>
    </row>
    <row r="22" spans="1:10" ht="26.1" customHeight="1">
      <c r="A22" s="32" t="s">
        <v>70</v>
      </c>
      <c r="B22" s="32" t="s">
        <v>399</v>
      </c>
      <c r="C22" s="31" t="s">
        <v>37</v>
      </c>
      <c r="D22" s="30">
        <v>150</v>
      </c>
      <c r="E22" s="29"/>
      <c r="F22" s="88">
        <f t="shared" ref="F22" si="2">D22*E22</f>
        <v>0</v>
      </c>
      <c r="G22" s="29"/>
      <c r="H22" s="29"/>
      <c r="I22" s="111"/>
    </row>
    <row r="23" spans="1:10" ht="26.1" customHeight="1">
      <c r="A23" s="28" t="s">
        <v>400</v>
      </c>
      <c r="B23" s="28" t="s">
        <v>402</v>
      </c>
      <c r="C23" s="27" t="s">
        <v>37</v>
      </c>
      <c r="D23" s="77">
        <v>650</v>
      </c>
      <c r="E23" s="25"/>
      <c r="F23" s="25">
        <f>D23*E23</f>
        <v>0</v>
      </c>
      <c r="G23" s="25"/>
      <c r="H23" s="25"/>
      <c r="I23" s="112"/>
      <c r="J23" s="93"/>
    </row>
    <row r="24" spans="1:10" ht="24" customHeight="1">
      <c r="A24" s="36" t="s">
        <v>71</v>
      </c>
      <c r="B24" s="36" t="s">
        <v>72</v>
      </c>
      <c r="C24" s="35"/>
      <c r="D24" s="34">
        <v>1</v>
      </c>
      <c r="E24" s="34"/>
      <c r="F24" s="33">
        <f>F25+F26+F27+F28+F29+F30+F31+F32+F33+F34+F35+F36+F37</f>
        <v>0</v>
      </c>
      <c r="G24" s="33"/>
      <c r="H24" s="33"/>
      <c r="I24" s="110"/>
    </row>
    <row r="25" spans="1:10" ht="26.1" customHeight="1">
      <c r="A25" s="28" t="s">
        <v>73</v>
      </c>
      <c r="B25" s="28" t="s">
        <v>75</v>
      </c>
      <c r="C25" s="27" t="s">
        <v>37</v>
      </c>
      <c r="D25" s="26">
        <v>1800</v>
      </c>
      <c r="E25" s="25"/>
      <c r="F25" s="25">
        <f>D25*E25</f>
        <v>0</v>
      </c>
      <c r="G25" s="25"/>
      <c r="H25" s="25"/>
      <c r="I25" s="112"/>
    </row>
    <row r="26" spans="1:10" ht="39" customHeight="1">
      <c r="A26" s="63" t="s">
        <v>76</v>
      </c>
      <c r="B26" s="63" t="s">
        <v>78</v>
      </c>
      <c r="C26" s="64" t="s">
        <v>37</v>
      </c>
      <c r="D26" s="65">
        <v>1700</v>
      </c>
      <c r="E26" s="88"/>
      <c r="F26" s="88">
        <f t="shared" ref="F26" si="3">D26*E26</f>
        <v>0</v>
      </c>
      <c r="G26" s="88"/>
      <c r="H26" s="88"/>
      <c r="I26" s="111"/>
    </row>
    <row r="27" spans="1:10" ht="26.1" customHeight="1">
      <c r="A27" s="28" t="s">
        <v>79</v>
      </c>
      <c r="B27" s="28" t="s">
        <v>81</v>
      </c>
      <c r="C27" s="27" t="s">
        <v>37</v>
      </c>
      <c r="D27" s="26">
        <v>130</v>
      </c>
      <c r="E27" s="25"/>
      <c r="F27" s="25">
        <f>D27*E27</f>
        <v>0</v>
      </c>
      <c r="G27" s="25"/>
      <c r="H27" s="25"/>
      <c r="I27" s="112"/>
    </row>
    <row r="28" spans="1:10" ht="39" customHeight="1">
      <c r="A28" s="63" t="s">
        <v>82</v>
      </c>
      <c r="B28" s="63" t="s">
        <v>84</v>
      </c>
      <c r="C28" s="64" t="s">
        <v>85</v>
      </c>
      <c r="D28" s="65">
        <v>80</v>
      </c>
      <c r="E28" s="88"/>
      <c r="F28" s="88">
        <f t="shared" ref="F28" si="4">D28*E28</f>
        <v>0</v>
      </c>
      <c r="G28" s="88"/>
      <c r="H28" s="88"/>
      <c r="I28" s="111"/>
    </row>
    <row r="29" spans="1:10" ht="24" customHeight="1">
      <c r="A29" s="28" t="s">
        <v>86</v>
      </c>
      <c r="B29" s="28" t="s">
        <v>89</v>
      </c>
      <c r="C29" s="27" t="s">
        <v>37</v>
      </c>
      <c r="D29" s="26">
        <v>500</v>
      </c>
      <c r="E29" s="25"/>
      <c r="F29" s="25">
        <f>D29*E29</f>
        <v>0</v>
      </c>
      <c r="G29" s="25"/>
      <c r="H29" s="25"/>
      <c r="I29" s="112"/>
    </row>
    <row r="30" spans="1:10" ht="26.1" customHeight="1">
      <c r="A30" s="63" t="s">
        <v>90</v>
      </c>
      <c r="B30" s="63" t="s">
        <v>92</v>
      </c>
      <c r="C30" s="64" t="s">
        <v>37</v>
      </c>
      <c r="D30" s="65">
        <v>750</v>
      </c>
      <c r="E30" s="88"/>
      <c r="F30" s="88">
        <f t="shared" ref="F30" si="5">D30*E30</f>
        <v>0</v>
      </c>
      <c r="G30" s="88"/>
      <c r="H30" s="88"/>
      <c r="I30" s="111"/>
    </row>
    <row r="31" spans="1:10" ht="26.1" customHeight="1">
      <c r="A31" s="28" t="s">
        <v>93</v>
      </c>
      <c r="B31" s="28" t="s">
        <v>95</v>
      </c>
      <c r="C31" s="27" t="s">
        <v>85</v>
      </c>
      <c r="D31" s="26">
        <v>241</v>
      </c>
      <c r="E31" s="25"/>
      <c r="F31" s="25">
        <f>D31*E31</f>
        <v>0</v>
      </c>
      <c r="G31" s="25"/>
      <c r="H31" s="25"/>
      <c r="I31" s="112"/>
    </row>
    <row r="32" spans="1:10" ht="26.1" customHeight="1">
      <c r="A32" s="63" t="s">
        <v>96</v>
      </c>
      <c r="B32" s="63" t="s">
        <v>98</v>
      </c>
      <c r="C32" s="64" t="s">
        <v>37</v>
      </c>
      <c r="D32" s="65">
        <v>180</v>
      </c>
      <c r="E32" s="88"/>
      <c r="F32" s="88">
        <f t="shared" ref="F32" si="6">D32*E32</f>
        <v>0</v>
      </c>
      <c r="G32" s="88"/>
      <c r="H32" s="88"/>
      <c r="I32" s="111"/>
    </row>
    <row r="33" spans="1:12" ht="26.1" customHeight="1">
      <c r="A33" s="28" t="s">
        <v>99</v>
      </c>
      <c r="B33" s="28" t="s">
        <v>101</v>
      </c>
      <c r="C33" s="27" t="s">
        <v>102</v>
      </c>
      <c r="D33" s="26">
        <v>15</v>
      </c>
      <c r="E33" s="25"/>
      <c r="F33" s="25">
        <f>D33*E33</f>
        <v>0</v>
      </c>
      <c r="G33" s="25"/>
      <c r="H33" s="25"/>
      <c r="I33" s="112"/>
    </row>
    <row r="34" spans="1:12" ht="26.1" customHeight="1">
      <c r="A34" s="63" t="s">
        <v>103</v>
      </c>
      <c r="B34" s="63" t="s">
        <v>105</v>
      </c>
      <c r="C34" s="64" t="s">
        <v>106</v>
      </c>
      <c r="D34" s="65">
        <v>1</v>
      </c>
      <c r="E34" s="88"/>
      <c r="F34" s="88">
        <f t="shared" ref="F34:F36" si="7">D34*E34</f>
        <v>0</v>
      </c>
      <c r="G34" s="88"/>
      <c r="H34" s="88"/>
      <c r="I34" s="111"/>
    </row>
    <row r="35" spans="1:12" ht="24" customHeight="1">
      <c r="A35" s="28" t="s">
        <v>501</v>
      </c>
      <c r="B35" s="28" t="s">
        <v>109</v>
      </c>
      <c r="C35" s="27" t="s">
        <v>37</v>
      </c>
      <c r="D35" s="26">
        <v>200</v>
      </c>
      <c r="E35" s="25"/>
      <c r="F35" s="25">
        <f>D35*E35</f>
        <v>0</v>
      </c>
      <c r="G35" s="25"/>
      <c r="H35" s="25"/>
      <c r="I35" s="112"/>
    </row>
    <row r="36" spans="1:12" s="73" customFormat="1" ht="26.1" customHeight="1">
      <c r="A36" s="63" t="s">
        <v>499</v>
      </c>
      <c r="B36" s="63" t="s">
        <v>481</v>
      </c>
      <c r="C36" s="64" t="s">
        <v>37</v>
      </c>
      <c r="D36" s="65">
        <v>54</v>
      </c>
      <c r="E36" s="88"/>
      <c r="F36" s="88">
        <f t="shared" si="7"/>
        <v>0</v>
      </c>
      <c r="G36" s="88"/>
      <c r="H36" s="88"/>
      <c r="I36" s="111"/>
      <c r="J36" s="91"/>
      <c r="K36" s="91"/>
      <c r="L36" s="91"/>
    </row>
    <row r="37" spans="1:12" s="73" customFormat="1" ht="26.1" customHeight="1">
      <c r="A37" s="74" t="s">
        <v>500</v>
      </c>
      <c r="B37" s="74" t="s">
        <v>483</v>
      </c>
      <c r="C37" s="27" t="s">
        <v>37</v>
      </c>
      <c r="D37" s="26">
        <v>16</v>
      </c>
      <c r="E37" s="25"/>
      <c r="F37" s="25">
        <f>D37*E37</f>
        <v>0</v>
      </c>
      <c r="G37" s="25"/>
      <c r="H37" s="25"/>
      <c r="I37" s="112"/>
      <c r="J37" s="91"/>
      <c r="K37" s="91"/>
      <c r="L37" s="91"/>
    </row>
    <row r="38" spans="1:12" ht="24" customHeight="1">
      <c r="A38" s="36" t="s">
        <v>110</v>
      </c>
      <c r="B38" s="36" t="s">
        <v>111</v>
      </c>
      <c r="C38" s="35"/>
      <c r="D38" s="34">
        <v>1</v>
      </c>
      <c r="E38" s="34"/>
      <c r="F38" s="33">
        <f>F39+F40+F41+F42+F43+F44</f>
        <v>0</v>
      </c>
      <c r="G38" s="33"/>
      <c r="H38" s="33"/>
      <c r="I38" s="110"/>
    </row>
    <row r="39" spans="1:12" ht="26.1" customHeight="1">
      <c r="A39" s="63" t="s">
        <v>112</v>
      </c>
      <c r="B39" s="63" t="s">
        <v>114</v>
      </c>
      <c r="C39" s="64" t="s">
        <v>115</v>
      </c>
      <c r="D39" s="65">
        <v>1</v>
      </c>
      <c r="E39" s="88"/>
      <c r="F39" s="88">
        <f t="shared" ref="F39" si="8">D39*E39</f>
        <v>0</v>
      </c>
      <c r="G39" s="88"/>
      <c r="H39" s="88"/>
      <c r="I39" s="111"/>
    </row>
    <row r="40" spans="1:12" ht="26.1" customHeight="1">
      <c r="A40" s="28" t="s">
        <v>116</v>
      </c>
      <c r="B40" s="28" t="s">
        <v>118</v>
      </c>
      <c r="C40" s="27" t="s">
        <v>25</v>
      </c>
      <c r="D40" s="77">
        <v>250</v>
      </c>
      <c r="E40" s="25"/>
      <c r="F40" s="25">
        <f>D40*E40</f>
        <v>0</v>
      </c>
      <c r="G40" s="25"/>
      <c r="H40" s="25"/>
      <c r="I40" s="112"/>
    </row>
    <row r="41" spans="1:12" ht="39" customHeight="1">
      <c r="A41" s="63" t="s">
        <v>119</v>
      </c>
      <c r="B41" s="63" t="s">
        <v>121</v>
      </c>
      <c r="C41" s="64" t="s">
        <v>102</v>
      </c>
      <c r="D41" s="65">
        <v>8940.75</v>
      </c>
      <c r="E41" s="88"/>
      <c r="F41" s="88">
        <f t="shared" ref="F41" si="9">D41*E41</f>
        <v>0</v>
      </c>
      <c r="G41" s="88"/>
      <c r="H41" s="88"/>
      <c r="I41" s="111"/>
    </row>
    <row r="42" spans="1:12" ht="26.1" customHeight="1">
      <c r="A42" s="28" t="s">
        <v>122</v>
      </c>
      <c r="B42" s="28" t="s">
        <v>124</v>
      </c>
      <c r="C42" s="27" t="s">
        <v>25</v>
      </c>
      <c r="D42" s="26">
        <v>500</v>
      </c>
      <c r="E42" s="25"/>
      <c r="F42" s="25">
        <f>D42*E42</f>
        <v>0</v>
      </c>
      <c r="G42" s="25"/>
      <c r="H42" s="25"/>
      <c r="I42" s="112"/>
    </row>
    <row r="43" spans="1:12" ht="26.1" customHeight="1">
      <c r="A43" s="63" t="s">
        <v>125</v>
      </c>
      <c r="B43" s="63" t="s">
        <v>128</v>
      </c>
      <c r="C43" s="64" t="s">
        <v>25</v>
      </c>
      <c r="D43" s="65">
        <v>6</v>
      </c>
      <c r="E43" s="88"/>
      <c r="F43" s="88">
        <f t="shared" ref="F43" si="10">D43*E43</f>
        <v>0</v>
      </c>
      <c r="G43" s="88"/>
      <c r="H43" s="88"/>
      <c r="I43" s="111"/>
    </row>
    <row r="44" spans="1:12" ht="26.1" customHeight="1">
      <c r="A44" s="28" t="s">
        <v>129</v>
      </c>
      <c r="B44" s="28" t="s">
        <v>131</v>
      </c>
      <c r="C44" s="27" t="s">
        <v>25</v>
      </c>
      <c r="D44" s="26">
        <v>1</v>
      </c>
      <c r="E44" s="25"/>
      <c r="F44" s="25">
        <f>D44*E44</f>
        <v>0</v>
      </c>
      <c r="G44" s="25"/>
      <c r="H44" s="25"/>
      <c r="I44" s="112"/>
    </row>
    <row r="45" spans="1:12" ht="24" customHeight="1">
      <c r="A45" s="36" t="s">
        <v>132</v>
      </c>
      <c r="B45" s="36" t="s">
        <v>133</v>
      </c>
      <c r="C45" s="35"/>
      <c r="D45" s="34">
        <v>1</v>
      </c>
      <c r="E45" s="34"/>
      <c r="F45" s="33">
        <f>F46+F47+F48+F49+F50+F51</f>
        <v>0</v>
      </c>
      <c r="G45" s="33"/>
      <c r="H45" s="33"/>
      <c r="I45" s="110"/>
    </row>
    <row r="46" spans="1:12" ht="26.1" customHeight="1">
      <c r="A46" s="63" t="s">
        <v>134</v>
      </c>
      <c r="B46" s="63" t="s">
        <v>136</v>
      </c>
      <c r="C46" s="64" t="s">
        <v>115</v>
      </c>
      <c r="D46" s="65">
        <v>1</v>
      </c>
      <c r="E46" s="88"/>
      <c r="F46" s="88">
        <f t="shared" ref="F46" si="11">D46*E46</f>
        <v>0</v>
      </c>
      <c r="G46" s="88"/>
      <c r="H46" s="88"/>
      <c r="I46" s="111"/>
    </row>
    <row r="47" spans="1:12" ht="26.1" customHeight="1">
      <c r="A47" s="28" t="s">
        <v>137</v>
      </c>
      <c r="B47" s="28" t="s">
        <v>140</v>
      </c>
      <c r="C47" s="27" t="s">
        <v>25</v>
      </c>
      <c r="D47" s="26">
        <v>10</v>
      </c>
      <c r="E47" s="25"/>
      <c r="F47" s="25">
        <f>D47*E47</f>
        <v>0</v>
      </c>
      <c r="G47" s="25"/>
      <c r="H47" s="25"/>
      <c r="I47" s="112"/>
    </row>
    <row r="48" spans="1:12" ht="26.1" customHeight="1">
      <c r="A48" s="63" t="s">
        <v>141</v>
      </c>
      <c r="B48" s="63" t="s">
        <v>143</v>
      </c>
      <c r="C48" s="64" t="s">
        <v>25</v>
      </c>
      <c r="D48" s="65">
        <v>20</v>
      </c>
      <c r="E48" s="88"/>
      <c r="F48" s="88">
        <f t="shared" ref="F48" si="12">D48*E48</f>
        <v>0</v>
      </c>
      <c r="G48" s="88"/>
      <c r="H48" s="88"/>
      <c r="I48" s="111"/>
    </row>
    <row r="49" spans="1:11" ht="24" customHeight="1">
      <c r="A49" s="28" t="s">
        <v>144</v>
      </c>
      <c r="B49" s="28" t="s">
        <v>146</v>
      </c>
      <c r="C49" s="27" t="s">
        <v>25</v>
      </c>
      <c r="D49" s="26">
        <v>20</v>
      </c>
      <c r="E49" s="25"/>
      <c r="F49" s="25">
        <f>D49*E49</f>
        <v>0</v>
      </c>
      <c r="G49" s="25"/>
      <c r="H49" s="25"/>
      <c r="I49" s="112"/>
    </row>
    <row r="50" spans="1:11" ht="24" customHeight="1">
      <c r="A50" s="63" t="s">
        <v>147</v>
      </c>
      <c r="B50" s="63" t="s">
        <v>149</v>
      </c>
      <c r="C50" s="64" t="s">
        <v>102</v>
      </c>
      <c r="D50" s="65">
        <v>50</v>
      </c>
      <c r="E50" s="88"/>
      <c r="F50" s="88">
        <f t="shared" ref="F50" si="13">D50*E50</f>
        <v>0</v>
      </c>
      <c r="G50" s="88"/>
      <c r="H50" s="88"/>
      <c r="I50" s="111"/>
    </row>
    <row r="51" spans="1:11" ht="26.1" customHeight="1">
      <c r="A51" s="28" t="s">
        <v>150</v>
      </c>
      <c r="B51" s="28" t="s">
        <v>152</v>
      </c>
      <c r="C51" s="27" t="s">
        <v>25</v>
      </c>
      <c r="D51" s="26">
        <v>1</v>
      </c>
      <c r="E51" s="25"/>
      <c r="F51" s="25">
        <f>D51*E51</f>
        <v>0</v>
      </c>
      <c r="G51" s="25"/>
      <c r="H51" s="25"/>
      <c r="I51" s="112"/>
    </row>
    <row r="52" spans="1:11" ht="24" customHeight="1">
      <c r="A52" s="36" t="s">
        <v>153</v>
      </c>
      <c r="B52" s="36" t="s">
        <v>154</v>
      </c>
      <c r="C52" s="35"/>
      <c r="D52" s="34">
        <v>1</v>
      </c>
      <c r="E52" s="34"/>
      <c r="F52" s="33">
        <f>F53+F54+F55</f>
        <v>0</v>
      </c>
      <c r="G52" s="33"/>
      <c r="H52" s="33"/>
      <c r="I52" s="110"/>
    </row>
    <row r="53" spans="1:11" ht="26.1" customHeight="1">
      <c r="A53" s="28" t="s">
        <v>155</v>
      </c>
      <c r="B53" s="28" t="s">
        <v>157</v>
      </c>
      <c r="C53" s="27" t="s">
        <v>25</v>
      </c>
      <c r="D53" s="77">
        <v>40</v>
      </c>
      <c r="E53" s="25"/>
      <c r="F53" s="25">
        <f>D53*E53</f>
        <v>0</v>
      </c>
      <c r="G53" s="25"/>
      <c r="H53" s="25"/>
      <c r="I53" s="112"/>
    </row>
    <row r="54" spans="1:11" ht="26.1" customHeight="1">
      <c r="A54" s="63" t="s">
        <v>158</v>
      </c>
      <c r="B54" s="63" t="s">
        <v>160</v>
      </c>
      <c r="C54" s="64" t="s">
        <v>25</v>
      </c>
      <c r="D54" s="65">
        <v>70</v>
      </c>
      <c r="E54" s="88"/>
      <c r="F54" s="88">
        <f t="shared" ref="F54" si="14">D54*E54</f>
        <v>0</v>
      </c>
      <c r="G54" s="88"/>
      <c r="H54" s="88"/>
      <c r="I54" s="111"/>
    </row>
    <row r="55" spans="1:11" ht="39" customHeight="1">
      <c r="A55" s="28" t="s">
        <v>161</v>
      </c>
      <c r="B55" s="28" t="s">
        <v>163</v>
      </c>
      <c r="C55" s="27" t="s">
        <v>102</v>
      </c>
      <c r="D55" s="26">
        <v>1000</v>
      </c>
      <c r="E55" s="25"/>
      <c r="F55" s="25">
        <f>D55*E55</f>
        <v>0</v>
      </c>
      <c r="G55" s="25"/>
      <c r="H55" s="25"/>
      <c r="I55" s="112"/>
    </row>
    <row r="56" spans="1:11" ht="24" customHeight="1">
      <c r="A56" s="36" t="s">
        <v>164</v>
      </c>
      <c r="B56" s="36" t="s">
        <v>165</v>
      </c>
      <c r="C56" s="35"/>
      <c r="D56" s="34">
        <v>1</v>
      </c>
      <c r="E56" s="34"/>
      <c r="F56" s="33">
        <f>F57+F58+F59</f>
        <v>0</v>
      </c>
      <c r="G56" s="33"/>
      <c r="H56" s="33"/>
      <c r="I56" s="110"/>
      <c r="K56" s="115"/>
    </row>
    <row r="57" spans="1:11" ht="24" customHeight="1">
      <c r="A57" s="28" t="s">
        <v>166</v>
      </c>
      <c r="B57" s="28" t="s">
        <v>168</v>
      </c>
      <c r="C57" s="27" t="s">
        <v>37</v>
      </c>
      <c r="D57" s="26">
        <v>2400</v>
      </c>
      <c r="E57" s="25"/>
      <c r="F57" s="25">
        <f>D57*E57</f>
        <v>0</v>
      </c>
      <c r="G57" s="25"/>
      <c r="H57" s="25"/>
      <c r="I57" s="112"/>
    </row>
    <row r="58" spans="1:11" ht="24" customHeight="1">
      <c r="A58" s="63" t="s">
        <v>169</v>
      </c>
      <c r="B58" s="63" t="s">
        <v>171</v>
      </c>
      <c r="C58" s="64" t="s">
        <v>25</v>
      </c>
      <c r="D58" s="87">
        <f>'Memorial de cálculo'!N218</f>
        <v>109</v>
      </c>
      <c r="E58" s="88"/>
      <c r="F58" s="88">
        <f t="shared" ref="F58" si="15">D58*E58</f>
        <v>0</v>
      </c>
      <c r="G58" s="88"/>
      <c r="H58" s="88"/>
      <c r="I58" s="111"/>
    </row>
    <row r="59" spans="1:11" ht="26.1" customHeight="1">
      <c r="A59" s="28" t="s">
        <v>172</v>
      </c>
      <c r="B59" s="28" t="s">
        <v>174</v>
      </c>
      <c r="C59" s="27" t="s">
        <v>85</v>
      </c>
      <c r="D59" s="86">
        <f>'Memorial de cálculo'!N222</f>
        <v>543</v>
      </c>
      <c r="E59" s="25"/>
      <c r="F59" s="25">
        <f>D59*E59</f>
        <v>0</v>
      </c>
      <c r="G59" s="25"/>
      <c r="H59" s="25"/>
      <c r="I59" s="112"/>
    </row>
    <row r="60" spans="1:11">
      <c r="A60" s="24"/>
      <c r="B60" s="24"/>
      <c r="C60" s="24"/>
      <c r="D60" s="24"/>
      <c r="E60" s="24"/>
      <c r="F60" s="24"/>
      <c r="G60" s="24"/>
      <c r="H60" s="24"/>
      <c r="I60" s="24"/>
    </row>
    <row r="61" spans="1:11">
      <c r="A61" s="167"/>
      <c r="B61" s="23"/>
      <c r="C61" s="20"/>
      <c r="D61" s="187" t="s">
        <v>175</v>
      </c>
      <c r="E61" s="188"/>
      <c r="F61" s="72"/>
      <c r="G61" s="189">
        <f>F56+F52+F45+F38+F24+F20+F18+F14+F11+F6</f>
        <v>0</v>
      </c>
      <c r="H61" s="189"/>
      <c r="I61" s="189"/>
    </row>
    <row r="62" spans="1:11">
      <c r="A62" s="167"/>
      <c r="B62" s="23"/>
      <c r="C62" s="20"/>
      <c r="D62" s="187" t="s">
        <v>176</v>
      </c>
      <c r="E62" s="188"/>
      <c r="F62" s="72"/>
      <c r="G62" s="189">
        <f>G63-G61</f>
        <v>0</v>
      </c>
      <c r="H62" s="189"/>
      <c r="I62" s="189"/>
      <c r="K62" s="113"/>
    </row>
    <row r="63" spans="1:11">
      <c r="A63" s="167"/>
      <c r="B63" s="23"/>
      <c r="C63" s="20"/>
      <c r="D63" s="187" t="s">
        <v>177</v>
      </c>
      <c r="E63" s="188"/>
      <c r="F63" s="72"/>
      <c r="G63" s="189">
        <f>H56+H52+H45+H38+H24+H20+H18+H14+H11+H6</f>
        <v>0</v>
      </c>
      <c r="H63" s="189"/>
      <c r="I63" s="189"/>
    </row>
    <row r="64" spans="1:11">
      <c r="I64" s="89"/>
      <c r="J64" s="116"/>
      <c r="K64" s="116"/>
    </row>
    <row r="65" spans="9:11">
      <c r="I65" s="89"/>
      <c r="J65" s="116"/>
      <c r="K65" s="116"/>
    </row>
  </sheetData>
  <mergeCells count="14">
    <mergeCell ref="D63:E63"/>
    <mergeCell ref="G63:I63"/>
    <mergeCell ref="A4:I4"/>
    <mergeCell ref="D62:E62"/>
    <mergeCell ref="G62:I62"/>
    <mergeCell ref="D61:E61"/>
    <mergeCell ref="G61:I61"/>
    <mergeCell ref="A1:I1"/>
    <mergeCell ref="C2:D2"/>
    <mergeCell ref="E2:G2"/>
    <mergeCell ref="H2:I2"/>
    <mergeCell ref="C3:D3"/>
    <mergeCell ref="E3:G3"/>
    <mergeCell ref="H3:I3"/>
  </mergeCells>
  <pageMargins left="1.6141732283464567" right="0.19685039370078741" top="1.299212598425197" bottom="0.74803149606299213" header="0.11811023622047245" footer="0.15748031496062992"/>
  <pageSetup paperSize="9" scale="60" fitToHeight="0" orientation="landscape" r:id="rId1"/>
  <headerFooter>
    <oddHeader>&amp;C&amp;G&amp;R&amp;A</oddHeader>
    <oddFooter>&amp;L&amp;P / &amp;N&amp;R&amp;G</oddFooter>
  </headerFooter>
  <ignoredErrors>
    <ignoredError sqref="F14 F11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8"/>
  <sheetViews>
    <sheetView showWhiteSpace="0" topLeftCell="A5" zoomScale="110" zoomScaleNormal="110" workbookViewId="0">
      <selection activeCell="D491" sqref="D491:E491"/>
    </sheetView>
  </sheetViews>
  <sheetFormatPr defaultRowHeight="14.25"/>
  <cols>
    <col min="1" max="1" width="10" bestFit="1" customWidth="1"/>
    <col min="2" max="2" width="60" bestFit="1" customWidth="1"/>
    <col min="3" max="3" width="15" bestFit="1" customWidth="1"/>
    <col min="4" max="6" width="12" bestFit="1" customWidth="1"/>
    <col min="7" max="7" width="13" bestFit="1" customWidth="1"/>
    <col min="8" max="8" width="14" bestFit="1" customWidth="1"/>
  </cols>
  <sheetData>
    <row r="1" spans="1:8" s="73" customFormat="1" ht="15">
      <c r="A1" s="185" t="s">
        <v>496</v>
      </c>
      <c r="B1" s="185"/>
      <c r="C1" s="185"/>
      <c r="D1" s="185"/>
      <c r="E1" s="185"/>
      <c r="F1" s="185"/>
      <c r="G1" s="185"/>
      <c r="H1" s="185"/>
    </row>
    <row r="2" spans="1:8" ht="15">
      <c r="A2" s="40"/>
      <c r="B2" s="40" t="s">
        <v>0</v>
      </c>
      <c r="C2" s="186" t="s">
        <v>1</v>
      </c>
      <c r="D2" s="186"/>
      <c r="E2" s="186" t="s">
        <v>2</v>
      </c>
      <c r="F2" s="186"/>
      <c r="G2" s="186" t="s">
        <v>3</v>
      </c>
      <c r="H2" s="186"/>
    </row>
    <row r="3" spans="1:8" ht="135" customHeight="1">
      <c r="A3" s="22"/>
      <c r="B3" s="22" t="s">
        <v>4</v>
      </c>
      <c r="C3" s="187"/>
      <c r="D3" s="187"/>
      <c r="E3" s="187"/>
      <c r="F3" s="187"/>
      <c r="G3" s="187" t="s">
        <v>5</v>
      </c>
      <c r="H3" s="187"/>
    </row>
    <row r="4" spans="1:8" ht="15">
      <c r="A4" s="190" t="s">
        <v>388</v>
      </c>
      <c r="B4" s="191"/>
      <c r="C4" s="191"/>
      <c r="D4" s="191"/>
      <c r="E4" s="191"/>
      <c r="F4" s="191"/>
      <c r="G4" s="191"/>
      <c r="H4" s="191"/>
    </row>
    <row r="5" spans="1:8" ht="24" customHeight="1">
      <c r="A5" s="36" t="s">
        <v>17</v>
      </c>
      <c r="B5" s="36" t="s">
        <v>19</v>
      </c>
      <c r="C5" s="36"/>
      <c r="D5" s="195"/>
      <c r="E5" s="195"/>
      <c r="F5" s="34"/>
      <c r="G5" s="36"/>
      <c r="H5" s="33">
        <v>49935.360000000001</v>
      </c>
    </row>
    <row r="6" spans="1:8" ht="18" customHeight="1">
      <c r="A6" s="39" t="s">
        <v>21</v>
      </c>
      <c r="B6" s="39" t="s">
        <v>10</v>
      </c>
      <c r="C6" s="194" t="s">
        <v>223</v>
      </c>
      <c r="D6" s="194"/>
      <c r="E6" s="38" t="s">
        <v>11</v>
      </c>
      <c r="F6" s="37" t="s">
        <v>12</v>
      </c>
      <c r="G6" s="37" t="s">
        <v>13</v>
      </c>
      <c r="H6" s="37" t="s">
        <v>15</v>
      </c>
    </row>
    <row r="7" spans="1:8" ht="24" customHeight="1">
      <c r="A7" s="28" t="s">
        <v>222</v>
      </c>
      <c r="B7" s="28" t="s">
        <v>24</v>
      </c>
      <c r="C7" s="196" t="s">
        <v>387</v>
      </c>
      <c r="D7" s="196"/>
      <c r="E7" s="27" t="s">
        <v>25</v>
      </c>
      <c r="F7" s="49">
        <v>1</v>
      </c>
      <c r="G7" s="25"/>
      <c r="H7" s="25"/>
    </row>
    <row r="8" spans="1:8" ht="26.1" customHeight="1">
      <c r="A8" s="55" t="s">
        <v>225</v>
      </c>
      <c r="B8" s="55" t="s">
        <v>386</v>
      </c>
      <c r="C8" s="193" t="s">
        <v>224</v>
      </c>
      <c r="D8" s="193"/>
      <c r="E8" s="54" t="s">
        <v>25</v>
      </c>
      <c r="F8" s="53">
        <v>1</v>
      </c>
      <c r="G8" s="52"/>
      <c r="H8" s="52"/>
    </row>
    <row r="9" spans="1:8">
      <c r="A9" s="44"/>
      <c r="B9" s="44"/>
      <c r="C9" s="44" t="s">
        <v>215</v>
      </c>
      <c r="D9" s="43">
        <v>0</v>
      </c>
      <c r="E9" s="44" t="s">
        <v>214</v>
      </c>
      <c r="F9" s="43">
        <v>0</v>
      </c>
      <c r="G9" s="44" t="s">
        <v>213</v>
      </c>
      <c r="H9" s="43"/>
    </row>
    <row r="10" spans="1:8" ht="14.25" customHeight="1">
      <c r="A10" s="44"/>
      <c r="B10" s="44"/>
      <c r="C10" s="44" t="s">
        <v>212</v>
      </c>
      <c r="D10" s="43"/>
      <c r="E10" s="44"/>
      <c r="F10" s="192" t="s">
        <v>211</v>
      </c>
      <c r="G10" s="192"/>
      <c r="H10" s="43"/>
    </row>
    <row r="11" spans="1:8" ht="50.1" customHeight="1" thickBot="1">
      <c r="A11" s="20"/>
      <c r="B11" s="20"/>
      <c r="C11" s="20"/>
      <c r="D11" s="20"/>
      <c r="E11" s="20" t="s">
        <v>210</v>
      </c>
      <c r="F11" s="42" t="s">
        <v>269</v>
      </c>
      <c r="G11" s="20" t="s">
        <v>209</v>
      </c>
      <c r="H11" s="21"/>
    </row>
    <row r="12" spans="1:8" ht="0.95" customHeight="1" thickTop="1">
      <c r="A12" s="41"/>
      <c r="B12" s="41"/>
      <c r="C12" s="41"/>
      <c r="D12" s="41"/>
      <c r="E12" s="41"/>
      <c r="F12" s="41"/>
      <c r="G12" s="41"/>
      <c r="H12" s="41"/>
    </row>
    <row r="13" spans="1:8" ht="18" customHeight="1">
      <c r="A13" s="39" t="s">
        <v>26</v>
      </c>
      <c r="B13" s="39" t="s">
        <v>10</v>
      </c>
      <c r="C13" s="194" t="s">
        <v>223</v>
      </c>
      <c r="D13" s="194"/>
      <c r="E13" s="38" t="s">
        <v>11</v>
      </c>
      <c r="F13" s="37" t="s">
        <v>12</v>
      </c>
      <c r="G13" s="37" t="s">
        <v>13</v>
      </c>
      <c r="H13" s="37" t="s">
        <v>15</v>
      </c>
    </row>
    <row r="14" spans="1:8" ht="39" customHeight="1">
      <c r="A14" s="28" t="s">
        <v>222</v>
      </c>
      <c r="B14" s="28" t="s">
        <v>29</v>
      </c>
      <c r="C14" s="196" t="s">
        <v>385</v>
      </c>
      <c r="D14" s="196"/>
      <c r="E14" s="27" t="s">
        <v>25</v>
      </c>
      <c r="F14" s="49">
        <v>1</v>
      </c>
      <c r="G14" s="25"/>
      <c r="H14" s="25"/>
    </row>
    <row r="15" spans="1:8" ht="26.1" customHeight="1">
      <c r="A15" s="48" t="s">
        <v>218</v>
      </c>
      <c r="B15" s="48" t="s">
        <v>384</v>
      </c>
      <c r="C15" s="197" t="s">
        <v>383</v>
      </c>
      <c r="D15" s="197"/>
      <c r="E15" s="47" t="s">
        <v>25</v>
      </c>
      <c r="F15" s="46">
        <v>1</v>
      </c>
      <c r="G15" s="45"/>
      <c r="H15" s="45"/>
    </row>
    <row r="16" spans="1:8" ht="39" customHeight="1">
      <c r="A16" s="48" t="s">
        <v>218</v>
      </c>
      <c r="B16" s="48" t="s">
        <v>382</v>
      </c>
      <c r="C16" s="197" t="s">
        <v>372</v>
      </c>
      <c r="D16" s="197"/>
      <c r="E16" s="47" t="s">
        <v>102</v>
      </c>
      <c r="F16" s="46">
        <v>6.05</v>
      </c>
      <c r="G16" s="45"/>
      <c r="H16" s="45"/>
    </row>
    <row r="17" spans="1:8" ht="51.95" customHeight="1">
      <c r="A17" s="48" t="s">
        <v>218</v>
      </c>
      <c r="B17" s="48" t="s">
        <v>381</v>
      </c>
      <c r="C17" s="197" t="s">
        <v>380</v>
      </c>
      <c r="D17" s="197"/>
      <c r="E17" s="47" t="s">
        <v>25</v>
      </c>
      <c r="F17" s="46">
        <v>1</v>
      </c>
      <c r="G17" s="45"/>
      <c r="H17" s="45"/>
    </row>
    <row r="18" spans="1:8" ht="51.95" customHeight="1">
      <c r="A18" s="48" t="s">
        <v>218</v>
      </c>
      <c r="B18" s="48" t="s">
        <v>379</v>
      </c>
      <c r="C18" s="197" t="s">
        <v>378</v>
      </c>
      <c r="D18" s="197"/>
      <c r="E18" s="47" t="s">
        <v>85</v>
      </c>
      <c r="F18" s="46">
        <v>1.9400000000000001E-2</v>
      </c>
      <c r="G18" s="45"/>
      <c r="H18" s="45"/>
    </row>
    <row r="19" spans="1:8" ht="26.1" customHeight="1">
      <c r="A19" s="48" t="s">
        <v>218</v>
      </c>
      <c r="B19" s="48" t="s">
        <v>271</v>
      </c>
      <c r="C19" s="197" t="s">
        <v>263</v>
      </c>
      <c r="D19" s="197"/>
      <c r="E19" s="47" t="s">
        <v>262</v>
      </c>
      <c r="F19" s="46">
        <v>0.52380000000000004</v>
      </c>
      <c r="G19" s="45"/>
      <c r="H19" s="45"/>
    </row>
    <row r="20" spans="1:8" ht="24" customHeight="1">
      <c r="A20" s="48" t="s">
        <v>218</v>
      </c>
      <c r="B20" s="48" t="s">
        <v>270</v>
      </c>
      <c r="C20" s="197" t="s">
        <v>263</v>
      </c>
      <c r="D20" s="197"/>
      <c r="E20" s="47" t="s">
        <v>262</v>
      </c>
      <c r="F20" s="46">
        <v>2.6190000000000002</v>
      </c>
      <c r="G20" s="45"/>
      <c r="H20" s="45"/>
    </row>
    <row r="21" spans="1:8" ht="39" customHeight="1">
      <c r="A21" s="48" t="s">
        <v>218</v>
      </c>
      <c r="B21" s="48" t="s">
        <v>377</v>
      </c>
      <c r="C21" s="197" t="s">
        <v>372</v>
      </c>
      <c r="D21" s="197"/>
      <c r="E21" s="47" t="s">
        <v>102</v>
      </c>
      <c r="F21" s="46">
        <v>22.2</v>
      </c>
      <c r="G21" s="45"/>
      <c r="H21" s="45"/>
    </row>
    <row r="22" spans="1:8" ht="51.95" customHeight="1">
      <c r="A22" s="48" t="s">
        <v>218</v>
      </c>
      <c r="B22" s="48" t="s">
        <v>376</v>
      </c>
      <c r="C22" s="197" t="s">
        <v>372</v>
      </c>
      <c r="D22" s="197"/>
      <c r="E22" s="47" t="s">
        <v>25</v>
      </c>
      <c r="F22" s="46">
        <v>1</v>
      </c>
      <c r="G22" s="45"/>
      <c r="H22" s="45"/>
    </row>
    <row r="23" spans="1:8" ht="39" customHeight="1">
      <c r="A23" s="48" t="s">
        <v>218</v>
      </c>
      <c r="B23" s="48" t="s">
        <v>375</v>
      </c>
      <c r="C23" s="197" t="s">
        <v>372</v>
      </c>
      <c r="D23" s="197"/>
      <c r="E23" s="47" t="s">
        <v>25</v>
      </c>
      <c r="F23" s="46">
        <v>1</v>
      </c>
      <c r="G23" s="45"/>
      <c r="H23" s="45"/>
    </row>
    <row r="24" spans="1:8" ht="26.1" customHeight="1">
      <c r="A24" s="48" t="s">
        <v>218</v>
      </c>
      <c r="B24" s="48" t="s">
        <v>374</v>
      </c>
      <c r="C24" s="197" t="s">
        <v>369</v>
      </c>
      <c r="D24" s="197"/>
      <c r="E24" s="47" t="s">
        <v>25</v>
      </c>
      <c r="F24" s="46">
        <v>1</v>
      </c>
      <c r="G24" s="45"/>
      <c r="H24" s="45"/>
    </row>
    <row r="25" spans="1:8" ht="51.95" customHeight="1">
      <c r="A25" s="48" t="s">
        <v>218</v>
      </c>
      <c r="B25" s="48" t="s">
        <v>373</v>
      </c>
      <c r="C25" s="197" t="s">
        <v>372</v>
      </c>
      <c r="D25" s="197"/>
      <c r="E25" s="47" t="s">
        <v>25</v>
      </c>
      <c r="F25" s="46">
        <v>1</v>
      </c>
      <c r="G25" s="45"/>
      <c r="H25" s="45"/>
    </row>
    <row r="26" spans="1:8" ht="26.1" customHeight="1">
      <c r="A26" s="48" t="s">
        <v>218</v>
      </c>
      <c r="B26" s="48" t="s">
        <v>371</v>
      </c>
      <c r="C26" s="197" t="s">
        <v>369</v>
      </c>
      <c r="D26" s="197"/>
      <c r="E26" s="47" t="s">
        <v>102</v>
      </c>
      <c r="F26" s="46">
        <v>1.95</v>
      </c>
      <c r="G26" s="45"/>
      <c r="H26" s="45"/>
    </row>
    <row r="27" spans="1:8" ht="51.95" customHeight="1">
      <c r="A27" s="48" t="s">
        <v>218</v>
      </c>
      <c r="B27" s="48" t="s">
        <v>370</v>
      </c>
      <c r="C27" s="197" t="s">
        <v>369</v>
      </c>
      <c r="D27" s="197"/>
      <c r="E27" s="47" t="s">
        <v>25</v>
      </c>
      <c r="F27" s="46">
        <v>1</v>
      </c>
      <c r="G27" s="45"/>
      <c r="H27" s="45"/>
    </row>
    <row r="28" spans="1:8" ht="39" customHeight="1">
      <c r="A28" s="55" t="s">
        <v>225</v>
      </c>
      <c r="B28" s="55" t="s">
        <v>368</v>
      </c>
      <c r="C28" s="193" t="s">
        <v>224</v>
      </c>
      <c r="D28" s="193"/>
      <c r="E28" s="54" t="s">
        <v>25</v>
      </c>
      <c r="F28" s="53">
        <v>2</v>
      </c>
      <c r="G28" s="52"/>
      <c r="H28" s="52"/>
    </row>
    <row r="29" spans="1:8" ht="39" customHeight="1">
      <c r="A29" s="55" t="s">
        <v>225</v>
      </c>
      <c r="B29" s="55" t="s">
        <v>367</v>
      </c>
      <c r="C29" s="193" t="s">
        <v>224</v>
      </c>
      <c r="D29" s="193"/>
      <c r="E29" s="54" t="s">
        <v>25</v>
      </c>
      <c r="F29" s="53">
        <v>1</v>
      </c>
      <c r="G29" s="52"/>
      <c r="H29" s="52"/>
    </row>
    <row r="30" spans="1:8" ht="26.1" customHeight="1">
      <c r="A30" s="55" t="s">
        <v>225</v>
      </c>
      <c r="B30" s="55" t="s">
        <v>366</v>
      </c>
      <c r="C30" s="193" t="s">
        <v>224</v>
      </c>
      <c r="D30" s="193"/>
      <c r="E30" s="54" t="s">
        <v>25</v>
      </c>
      <c r="F30" s="53">
        <v>0.06</v>
      </c>
      <c r="G30" s="52"/>
      <c r="H30" s="52"/>
    </row>
    <row r="31" spans="1:8" ht="39" customHeight="1">
      <c r="A31" s="55" t="s">
        <v>225</v>
      </c>
      <c r="B31" s="55" t="s">
        <v>365</v>
      </c>
      <c r="C31" s="193" t="s">
        <v>224</v>
      </c>
      <c r="D31" s="193"/>
      <c r="E31" s="54" t="s">
        <v>25</v>
      </c>
      <c r="F31" s="53">
        <v>1</v>
      </c>
      <c r="G31" s="52"/>
      <c r="H31" s="52"/>
    </row>
    <row r="32" spans="1:8" ht="24" customHeight="1">
      <c r="A32" s="55" t="s">
        <v>225</v>
      </c>
      <c r="B32" s="55" t="s">
        <v>364</v>
      </c>
      <c r="C32" s="193" t="s">
        <v>224</v>
      </c>
      <c r="D32" s="193"/>
      <c r="E32" s="54" t="s">
        <v>25</v>
      </c>
      <c r="F32" s="53">
        <v>2</v>
      </c>
      <c r="G32" s="52"/>
      <c r="H32" s="52"/>
    </row>
    <row r="33" spans="1:8" ht="39" customHeight="1">
      <c r="A33" s="55" t="s">
        <v>225</v>
      </c>
      <c r="B33" s="55" t="s">
        <v>363</v>
      </c>
      <c r="C33" s="193" t="s">
        <v>224</v>
      </c>
      <c r="D33" s="193"/>
      <c r="E33" s="54" t="s">
        <v>25</v>
      </c>
      <c r="F33" s="53">
        <v>1</v>
      </c>
      <c r="G33" s="52"/>
      <c r="H33" s="52"/>
    </row>
    <row r="34" spans="1:8" ht="26.1" customHeight="1">
      <c r="A34" s="55" t="s">
        <v>225</v>
      </c>
      <c r="B34" s="55" t="s">
        <v>362</v>
      </c>
      <c r="C34" s="193" t="s">
        <v>224</v>
      </c>
      <c r="D34" s="193"/>
      <c r="E34" s="54" t="s">
        <v>25</v>
      </c>
      <c r="F34" s="53">
        <v>1</v>
      </c>
      <c r="G34" s="52"/>
      <c r="H34" s="52"/>
    </row>
    <row r="35" spans="1:8" ht="39" customHeight="1">
      <c r="A35" s="55" t="s">
        <v>225</v>
      </c>
      <c r="B35" s="55" t="s">
        <v>361</v>
      </c>
      <c r="C35" s="193" t="s">
        <v>224</v>
      </c>
      <c r="D35" s="193"/>
      <c r="E35" s="54" t="s">
        <v>25</v>
      </c>
      <c r="F35" s="53">
        <v>3</v>
      </c>
      <c r="G35" s="52"/>
      <c r="H35" s="52"/>
    </row>
    <row r="36" spans="1:8" ht="24" customHeight="1">
      <c r="A36" s="55" t="s">
        <v>225</v>
      </c>
      <c r="B36" s="55" t="s">
        <v>360</v>
      </c>
      <c r="C36" s="193" t="s">
        <v>224</v>
      </c>
      <c r="D36" s="193"/>
      <c r="E36" s="54" t="s">
        <v>102</v>
      </c>
      <c r="F36" s="53">
        <v>0.16639999999999999</v>
      </c>
      <c r="G36" s="52"/>
      <c r="H36" s="52"/>
    </row>
    <row r="37" spans="1:8">
      <c r="A37" s="44"/>
      <c r="B37" s="44"/>
      <c r="C37" s="44" t="s">
        <v>215</v>
      </c>
      <c r="D37" s="43"/>
      <c r="E37" s="44" t="s">
        <v>214</v>
      </c>
      <c r="F37" s="43">
        <v>0</v>
      </c>
      <c r="G37" s="44" t="s">
        <v>213</v>
      </c>
      <c r="H37" s="43"/>
    </row>
    <row r="38" spans="1:8" ht="14.25" customHeight="1">
      <c r="A38" s="44"/>
      <c r="B38" s="44"/>
      <c r="C38" s="44" t="s">
        <v>212</v>
      </c>
      <c r="D38" s="43"/>
      <c r="E38" s="44"/>
      <c r="F38" s="192" t="s">
        <v>211</v>
      </c>
      <c r="G38" s="192"/>
      <c r="H38" s="43"/>
    </row>
    <row r="39" spans="1:8" ht="50.1" customHeight="1" thickBot="1">
      <c r="A39" s="20"/>
      <c r="B39" s="20"/>
      <c r="C39" s="20"/>
      <c r="D39" s="20"/>
      <c r="E39" s="20" t="s">
        <v>210</v>
      </c>
      <c r="F39" s="42" t="s">
        <v>269</v>
      </c>
      <c r="G39" s="20" t="s">
        <v>209</v>
      </c>
      <c r="H39" s="21"/>
    </row>
    <row r="40" spans="1:8" ht="0.95" customHeight="1" thickTop="1">
      <c r="A40" s="41"/>
      <c r="B40" s="41"/>
      <c r="C40" s="41"/>
      <c r="D40" s="41"/>
      <c r="E40" s="41"/>
      <c r="F40" s="41"/>
      <c r="G40" s="41"/>
      <c r="H40" s="41"/>
    </row>
    <row r="41" spans="1:8" ht="18" customHeight="1">
      <c r="A41" s="39" t="s">
        <v>30</v>
      </c>
      <c r="B41" s="39" t="s">
        <v>10</v>
      </c>
      <c r="C41" s="194" t="s">
        <v>223</v>
      </c>
      <c r="D41" s="194"/>
      <c r="E41" s="38" t="s">
        <v>11</v>
      </c>
      <c r="F41" s="37" t="s">
        <v>12</v>
      </c>
      <c r="G41" s="37" t="s">
        <v>13</v>
      </c>
      <c r="H41" s="37" t="s">
        <v>15</v>
      </c>
    </row>
    <row r="42" spans="1:8" ht="24" customHeight="1">
      <c r="A42" s="28" t="s">
        <v>222</v>
      </c>
      <c r="B42" s="28" t="s">
        <v>33</v>
      </c>
      <c r="C42" s="196" t="s">
        <v>359</v>
      </c>
      <c r="D42" s="196"/>
      <c r="E42" s="27" t="s">
        <v>25</v>
      </c>
      <c r="F42" s="49">
        <v>1</v>
      </c>
      <c r="G42" s="25"/>
      <c r="H42" s="25"/>
    </row>
    <row r="43" spans="1:8" ht="24" customHeight="1">
      <c r="A43" s="55" t="s">
        <v>225</v>
      </c>
      <c r="B43" s="55" t="s">
        <v>358</v>
      </c>
      <c r="C43" s="193" t="s">
        <v>229</v>
      </c>
      <c r="D43" s="193"/>
      <c r="E43" s="54" t="s">
        <v>354</v>
      </c>
      <c r="F43" s="53">
        <v>24</v>
      </c>
      <c r="G43" s="52"/>
      <c r="H43" s="52"/>
    </row>
    <row r="44" spans="1:8" ht="26.1" customHeight="1">
      <c r="A44" s="55" t="s">
        <v>225</v>
      </c>
      <c r="B44" s="55" t="s">
        <v>355</v>
      </c>
      <c r="C44" s="193" t="s">
        <v>229</v>
      </c>
      <c r="D44" s="193"/>
      <c r="E44" s="54" t="s">
        <v>354</v>
      </c>
      <c r="F44" s="53">
        <v>8</v>
      </c>
      <c r="G44" s="52"/>
      <c r="H44" s="52"/>
    </row>
    <row r="45" spans="1:8" ht="24" customHeight="1">
      <c r="A45" s="55" t="s">
        <v>225</v>
      </c>
      <c r="B45" s="55" t="s">
        <v>357</v>
      </c>
      <c r="C45" s="193" t="s">
        <v>229</v>
      </c>
      <c r="D45" s="193"/>
      <c r="E45" s="54" t="s">
        <v>354</v>
      </c>
      <c r="F45" s="53">
        <v>16</v>
      </c>
      <c r="G45" s="52"/>
      <c r="H45" s="52"/>
    </row>
    <row r="46" spans="1:8" ht="24" customHeight="1">
      <c r="A46" s="55" t="s">
        <v>225</v>
      </c>
      <c r="B46" s="55" t="s">
        <v>356</v>
      </c>
      <c r="C46" s="193" t="s">
        <v>229</v>
      </c>
      <c r="D46" s="193"/>
      <c r="E46" s="54" t="s">
        <v>354</v>
      </c>
      <c r="F46" s="53">
        <v>16</v>
      </c>
      <c r="G46" s="52"/>
      <c r="H46" s="52"/>
    </row>
    <row r="47" spans="1:8">
      <c r="A47" s="44"/>
      <c r="B47" s="44"/>
      <c r="C47" s="44" t="s">
        <v>215</v>
      </c>
      <c r="D47" s="43"/>
      <c r="E47" s="44" t="s">
        <v>214</v>
      </c>
      <c r="F47" s="43">
        <v>0</v>
      </c>
      <c r="G47" s="44" t="s">
        <v>213</v>
      </c>
      <c r="H47" s="43"/>
    </row>
    <row r="48" spans="1:8" ht="14.25" customHeight="1">
      <c r="A48" s="44"/>
      <c r="B48" s="44"/>
      <c r="C48" s="44" t="s">
        <v>212</v>
      </c>
      <c r="D48" s="43"/>
      <c r="E48" s="44"/>
      <c r="F48" s="192" t="s">
        <v>211</v>
      </c>
      <c r="G48" s="192"/>
      <c r="H48" s="43"/>
    </row>
    <row r="49" spans="1:8" ht="50.1" customHeight="1" thickBot="1">
      <c r="A49" s="20"/>
      <c r="B49" s="20"/>
      <c r="C49" s="20"/>
      <c r="D49" s="20"/>
      <c r="E49" s="20" t="s">
        <v>210</v>
      </c>
      <c r="F49" s="42" t="s">
        <v>269</v>
      </c>
      <c r="G49" s="20" t="s">
        <v>209</v>
      </c>
      <c r="H49" s="21"/>
    </row>
    <row r="50" spans="1:8" ht="0.95" customHeight="1" thickTop="1">
      <c r="A50" s="41"/>
      <c r="B50" s="41"/>
      <c r="C50" s="41"/>
      <c r="D50" s="41"/>
      <c r="E50" s="41"/>
      <c r="F50" s="41"/>
      <c r="G50" s="41"/>
      <c r="H50" s="41"/>
    </row>
    <row r="51" spans="1:8" ht="18" customHeight="1">
      <c r="A51" s="39" t="s">
        <v>34</v>
      </c>
      <c r="B51" s="39" t="s">
        <v>10</v>
      </c>
      <c r="C51" s="194" t="s">
        <v>223</v>
      </c>
      <c r="D51" s="194"/>
      <c r="E51" s="38" t="s">
        <v>11</v>
      </c>
      <c r="F51" s="37" t="s">
        <v>12</v>
      </c>
      <c r="G51" s="37" t="s">
        <v>13</v>
      </c>
      <c r="H51" s="37" t="s">
        <v>15</v>
      </c>
    </row>
    <row r="52" spans="1:8" ht="26.1" customHeight="1">
      <c r="A52" s="28" t="s">
        <v>222</v>
      </c>
      <c r="B52" s="28" t="s">
        <v>36</v>
      </c>
      <c r="C52" s="196" t="s">
        <v>359</v>
      </c>
      <c r="D52" s="196"/>
      <c r="E52" s="27" t="s">
        <v>37</v>
      </c>
      <c r="F52" s="49">
        <v>1</v>
      </c>
      <c r="G52" s="25"/>
      <c r="H52" s="25"/>
    </row>
    <row r="53" spans="1:8" ht="24" customHeight="1">
      <c r="A53" s="55" t="s">
        <v>225</v>
      </c>
      <c r="B53" s="55" t="s">
        <v>358</v>
      </c>
      <c r="C53" s="193" t="s">
        <v>229</v>
      </c>
      <c r="D53" s="193"/>
      <c r="E53" s="54" t="s">
        <v>354</v>
      </c>
      <c r="F53" s="53">
        <v>4.0800000000000003E-2</v>
      </c>
      <c r="G53" s="52"/>
      <c r="H53" s="52"/>
    </row>
    <row r="54" spans="1:8" ht="24" customHeight="1">
      <c r="A54" s="55" t="s">
        <v>225</v>
      </c>
      <c r="B54" s="55" t="s">
        <v>357</v>
      </c>
      <c r="C54" s="193" t="s">
        <v>229</v>
      </c>
      <c r="D54" s="193"/>
      <c r="E54" s="54" t="s">
        <v>354</v>
      </c>
      <c r="F54" s="53">
        <v>2.7199999999999998E-2</v>
      </c>
      <c r="G54" s="52"/>
      <c r="H54" s="52"/>
    </row>
    <row r="55" spans="1:8" ht="24" customHeight="1">
      <c r="A55" s="55" t="s">
        <v>225</v>
      </c>
      <c r="B55" s="55" t="s">
        <v>356</v>
      </c>
      <c r="C55" s="193" t="s">
        <v>229</v>
      </c>
      <c r="D55" s="193"/>
      <c r="E55" s="54" t="s">
        <v>354</v>
      </c>
      <c r="F55" s="53">
        <v>2.7199999999999998E-2</v>
      </c>
      <c r="G55" s="52"/>
      <c r="H55" s="52"/>
    </row>
    <row r="56" spans="1:8" ht="26.1" customHeight="1">
      <c r="A56" s="55" t="s">
        <v>225</v>
      </c>
      <c r="B56" s="55" t="s">
        <v>355</v>
      </c>
      <c r="C56" s="193" t="s">
        <v>229</v>
      </c>
      <c r="D56" s="193"/>
      <c r="E56" s="54" t="s">
        <v>354</v>
      </c>
      <c r="F56" s="53">
        <v>1.3599999999999999E-2</v>
      </c>
      <c r="G56" s="52"/>
      <c r="H56" s="52"/>
    </row>
    <row r="57" spans="1:8">
      <c r="A57" s="44"/>
      <c r="B57" s="44"/>
      <c r="C57" s="44" t="s">
        <v>215</v>
      </c>
      <c r="D57" s="43"/>
      <c r="E57" s="44" t="s">
        <v>214</v>
      </c>
      <c r="F57" s="43">
        <v>0</v>
      </c>
      <c r="G57" s="44" t="s">
        <v>213</v>
      </c>
      <c r="H57" s="43"/>
    </row>
    <row r="58" spans="1:8" ht="14.25" customHeight="1">
      <c r="A58" s="44"/>
      <c r="B58" s="44"/>
      <c r="C58" s="44" t="s">
        <v>212</v>
      </c>
      <c r="D58" s="43"/>
      <c r="E58" s="44"/>
      <c r="F58" s="192" t="s">
        <v>211</v>
      </c>
      <c r="G58" s="192"/>
      <c r="H58" s="43"/>
    </row>
    <row r="59" spans="1:8" ht="50.1" customHeight="1" thickBot="1">
      <c r="A59" s="20"/>
      <c r="B59" s="20"/>
      <c r="C59" s="20"/>
      <c r="D59" s="20"/>
      <c r="E59" s="20" t="s">
        <v>210</v>
      </c>
      <c r="F59" s="42" t="s">
        <v>406</v>
      </c>
      <c r="G59" s="20" t="s">
        <v>209</v>
      </c>
      <c r="H59" s="21"/>
    </row>
    <row r="60" spans="1:8" ht="0.95" customHeight="1" thickTop="1">
      <c r="A60" s="41"/>
      <c r="B60" s="41"/>
      <c r="C60" s="41"/>
      <c r="D60" s="41"/>
      <c r="E60" s="41"/>
      <c r="F60" s="41"/>
      <c r="G60" s="41"/>
      <c r="H60" s="41"/>
    </row>
    <row r="61" spans="1:8" ht="18" customHeight="1">
      <c r="A61" s="36" t="s">
        <v>38</v>
      </c>
      <c r="B61" s="36" t="s">
        <v>39</v>
      </c>
      <c r="C61" s="36"/>
      <c r="D61" s="195"/>
      <c r="E61" s="195"/>
      <c r="F61" s="34"/>
      <c r="G61" s="36"/>
      <c r="H61" s="33">
        <v>12960.87</v>
      </c>
    </row>
    <row r="62" spans="1:8" ht="26.1" customHeight="1">
      <c r="A62" s="39"/>
      <c r="B62" s="39" t="s">
        <v>10</v>
      </c>
      <c r="C62" s="194" t="s">
        <v>223</v>
      </c>
      <c r="D62" s="194"/>
      <c r="E62" s="38" t="s">
        <v>11</v>
      </c>
      <c r="F62" s="37" t="s">
        <v>12</v>
      </c>
      <c r="G62" s="37" t="s">
        <v>13</v>
      </c>
      <c r="H62" s="37" t="s">
        <v>15</v>
      </c>
    </row>
    <row r="63" spans="1:8" ht="24" customHeight="1">
      <c r="A63" s="32" t="s">
        <v>225</v>
      </c>
      <c r="B63" s="32" t="s">
        <v>43</v>
      </c>
      <c r="C63" s="206" t="s">
        <v>353</v>
      </c>
      <c r="D63" s="206"/>
      <c r="E63" s="31" t="s">
        <v>44</v>
      </c>
      <c r="F63" s="50">
        <v>1</v>
      </c>
      <c r="G63" s="29"/>
      <c r="H63" s="29"/>
    </row>
    <row r="64" spans="1:8" ht="24" customHeight="1">
      <c r="A64" s="44"/>
      <c r="B64" s="44"/>
      <c r="C64" s="44" t="s">
        <v>215</v>
      </c>
      <c r="D64" s="43">
        <v>0</v>
      </c>
      <c r="E64" s="44" t="s">
        <v>214</v>
      </c>
      <c r="F64" s="43">
        <v>0</v>
      </c>
      <c r="G64" s="44" t="s">
        <v>213</v>
      </c>
      <c r="H64" s="43">
        <v>0</v>
      </c>
    </row>
    <row r="65" spans="1:8" ht="24" customHeight="1">
      <c r="A65" s="44"/>
      <c r="B65" s="44"/>
      <c r="C65" s="44" t="s">
        <v>212</v>
      </c>
      <c r="D65" s="43"/>
      <c r="E65" s="44"/>
      <c r="F65" s="192" t="s">
        <v>211</v>
      </c>
      <c r="G65" s="192"/>
      <c r="H65" s="43"/>
    </row>
    <row r="66" spans="1:8" ht="15" thickBot="1">
      <c r="A66" s="20"/>
      <c r="B66" s="20"/>
      <c r="C66" s="20"/>
      <c r="D66" s="20"/>
      <c r="E66" s="20" t="s">
        <v>210</v>
      </c>
      <c r="F66" s="42" t="s">
        <v>269</v>
      </c>
      <c r="G66" s="20" t="s">
        <v>209</v>
      </c>
      <c r="H66" s="21"/>
    </row>
    <row r="67" spans="1:8" ht="14.25" customHeight="1" thickTop="1">
      <c r="A67" s="41"/>
      <c r="B67" s="41"/>
      <c r="C67" s="41"/>
      <c r="D67" s="41"/>
      <c r="E67" s="41"/>
      <c r="F67" s="41"/>
      <c r="G67" s="41"/>
      <c r="H67" s="41"/>
    </row>
    <row r="68" spans="1:8" ht="50.1" customHeight="1">
      <c r="A68" s="39"/>
      <c r="B68" s="39" t="s">
        <v>10</v>
      </c>
      <c r="C68" s="194" t="s">
        <v>223</v>
      </c>
      <c r="D68" s="194"/>
      <c r="E68" s="38" t="s">
        <v>11</v>
      </c>
      <c r="F68" s="37" t="s">
        <v>12</v>
      </c>
      <c r="G68" s="37" t="s">
        <v>13</v>
      </c>
      <c r="H68" s="37" t="s">
        <v>15</v>
      </c>
    </row>
    <row r="69" spans="1:8" ht="0.95" customHeight="1">
      <c r="A69" s="32" t="s">
        <v>225</v>
      </c>
      <c r="B69" s="32" t="s">
        <v>397</v>
      </c>
      <c r="C69" s="206" t="s">
        <v>353</v>
      </c>
      <c r="D69" s="206"/>
      <c r="E69" s="31" t="s">
        <v>44</v>
      </c>
      <c r="F69" s="50">
        <v>1</v>
      </c>
      <c r="G69" s="29">
        <v>10000</v>
      </c>
      <c r="H69" s="29">
        <v>10000</v>
      </c>
    </row>
    <row r="70" spans="1:8" ht="24" customHeight="1">
      <c r="A70" s="44"/>
      <c r="B70" s="44"/>
      <c r="C70" s="44" t="s">
        <v>215</v>
      </c>
      <c r="D70" s="43">
        <v>0</v>
      </c>
      <c r="E70" s="44" t="s">
        <v>214</v>
      </c>
      <c r="F70" s="43">
        <v>0</v>
      </c>
      <c r="G70" s="44" t="s">
        <v>213</v>
      </c>
      <c r="H70" s="43"/>
    </row>
    <row r="71" spans="1:8" ht="18" customHeight="1">
      <c r="A71" s="44"/>
      <c r="B71" s="44"/>
      <c r="C71" s="44" t="s">
        <v>212</v>
      </c>
      <c r="D71" s="43"/>
      <c r="E71" s="44"/>
      <c r="F71" s="192" t="s">
        <v>211</v>
      </c>
      <c r="G71" s="192"/>
      <c r="H71" s="43"/>
    </row>
    <row r="72" spans="1:8" ht="24" customHeight="1" thickBot="1">
      <c r="A72" s="20"/>
      <c r="B72" s="20"/>
      <c r="C72" s="20"/>
      <c r="D72" s="20"/>
      <c r="E72" s="20" t="s">
        <v>210</v>
      </c>
      <c r="F72" s="42" t="s">
        <v>269</v>
      </c>
      <c r="G72" s="20" t="s">
        <v>209</v>
      </c>
      <c r="H72" s="21"/>
    </row>
    <row r="73" spans="1:8" ht="15" thickTop="1">
      <c r="A73" s="41"/>
      <c r="B73" s="41"/>
      <c r="C73" s="41"/>
      <c r="D73" s="41"/>
      <c r="E73" s="41"/>
      <c r="F73" s="41"/>
      <c r="G73" s="41"/>
      <c r="H73" s="41"/>
    </row>
    <row r="74" spans="1:8" ht="14.25" customHeight="1">
      <c r="A74" s="36" t="s">
        <v>47</v>
      </c>
      <c r="B74" s="36" t="s">
        <v>48</v>
      </c>
      <c r="C74" s="36"/>
      <c r="D74" s="195"/>
      <c r="E74" s="195"/>
      <c r="F74" s="34"/>
      <c r="G74" s="36"/>
      <c r="H74" s="33">
        <v>137935.65</v>
      </c>
    </row>
    <row r="75" spans="1:8" ht="50.1" customHeight="1">
      <c r="A75" s="39" t="s">
        <v>49</v>
      </c>
      <c r="B75" s="39" t="s">
        <v>10</v>
      </c>
      <c r="C75" s="194" t="s">
        <v>223</v>
      </c>
      <c r="D75" s="194"/>
      <c r="E75" s="38" t="s">
        <v>11</v>
      </c>
      <c r="F75" s="37" t="s">
        <v>12</v>
      </c>
      <c r="G75" s="37" t="s">
        <v>13</v>
      </c>
      <c r="H75" s="37" t="s">
        <v>15</v>
      </c>
    </row>
    <row r="76" spans="1:8" ht="0.95" customHeight="1">
      <c r="A76" s="28" t="s">
        <v>222</v>
      </c>
      <c r="B76" s="28" t="s">
        <v>51</v>
      </c>
      <c r="C76" s="196" t="s">
        <v>263</v>
      </c>
      <c r="D76" s="196"/>
      <c r="E76" s="27" t="s">
        <v>52</v>
      </c>
      <c r="F76" s="49">
        <v>1</v>
      </c>
      <c r="G76" s="25">
        <v>25969.67</v>
      </c>
      <c r="H76" s="25">
        <v>25969.67</v>
      </c>
    </row>
    <row r="77" spans="1:8" ht="25.5" customHeight="1">
      <c r="A77" s="55" t="s">
        <v>225</v>
      </c>
      <c r="B77" s="55" t="s">
        <v>343</v>
      </c>
      <c r="C77" s="193" t="s">
        <v>338</v>
      </c>
      <c r="D77" s="193"/>
      <c r="E77" s="54" t="s">
        <v>52</v>
      </c>
      <c r="F77" s="53">
        <v>1</v>
      </c>
      <c r="G77" s="52"/>
      <c r="H77" s="52"/>
    </row>
    <row r="78" spans="1:8" ht="24" customHeight="1">
      <c r="A78" s="55" t="s">
        <v>225</v>
      </c>
      <c r="B78" s="55" t="s">
        <v>352</v>
      </c>
      <c r="C78" s="193" t="s">
        <v>229</v>
      </c>
      <c r="D78" s="193"/>
      <c r="E78" s="54" t="s">
        <v>52</v>
      </c>
      <c r="F78" s="53">
        <v>1</v>
      </c>
      <c r="G78" s="52"/>
      <c r="H78" s="52"/>
    </row>
    <row r="79" spans="1:8" ht="24" customHeight="1">
      <c r="A79" s="55" t="s">
        <v>225</v>
      </c>
      <c r="B79" s="55" t="s">
        <v>342</v>
      </c>
      <c r="C79" s="193" t="s">
        <v>338</v>
      </c>
      <c r="D79" s="193"/>
      <c r="E79" s="54" t="s">
        <v>52</v>
      </c>
      <c r="F79" s="53">
        <v>1</v>
      </c>
      <c r="G79" s="52"/>
      <c r="H79" s="52"/>
    </row>
    <row r="80" spans="1:8" ht="24" customHeight="1">
      <c r="A80" s="55" t="s">
        <v>225</v>
      </c>
      <c r="B80" s="55" t="s">
        <v>351</v>
      </c>
      <c r="C80" s="193" t="s">
        <v>338</v>
      </c>
      <c r="D80" s="193"/>
      <c r="E80" s="54" t="s">
        <v>52</v>
      </c>
      <c r="F80" s="53">
        <v>1</v>
      </c>
      <c r="G80" s="52"/>
      <c r="H80" s="52"/>
    </row>
    <row r="81" spans="1:8" ht="24" customHeight="1">
      <c r="A81" s="55" t="s">
        <v>225</v>
      </c>
      <c r="B81" s="55" t="s">
        <v>350</v>
      </c>
      <c r="C81" s="193" t="s">
        <v>338</v>
      </c>
      <c r="D81" s="193"/>
      <c r="E81" s="54" t="s">
        <v>52</v>
      </c>
      <c r="F81" s="53">
        <v>1</v>
      </c>
      <c r="G81" s="52"/>
      <c r="H81" s="52"/>
    </row>
    <row r="82" spans="1:8" ht="24" customHeight="1">
      <c r="A82" s="55" t="s">
        <v>225</v>
      </c>
      <c r="B82" s="55" t="s">
        <v>341</v>
      </c>
      <c r="C82" s="193" t="s">
        <v>338</v>
      </c>
      <c r="D82" s="193"/>
      <c r="E82" s="54" t="s">
        <v>52</v>
      </c>
      <c r="F82" s="53">
        <v>1</v>
      </c>
      <c r="G82" s="52"/>
      <c r="H82" s="52"/>
    </row>
    <row r="83" spans="1:8" ht="24" customHeight="1">
      <c r="A83" s="44"/>
      <c r="B83" s="44"/>
      <c r="C83" s="44" t="s">
        <v>215</v>
      </c>
      <c r="D83" s="43"/>
      <c r="E83" s="44" t="s">
        <v>214</v>
      </c>
      <c r="F83" s="43">
        <v>0</v>
      </c>
      <c r="G83" s="44" t="s">
        <v>213</v>
      </c>
      <c r="H83" s="43"/>
    </row>
    <row r="84" spans="1:8">
      <c r="A84" s="44"/>
      <c r="B84" s="44"/>
      <c r="C84" s="44" t="s">
        <v>212</v>
      </c>
      <c r="D84" s="43"/>
      <c r="E84" s="44"/>
      <c r="F84" s="192" t="s">
        <v>211</v>
      </c>
      <c r="G84" s="192"/>
      <c r="H84" s="43"/>
    </row>
    <row r="85" spans="1:8" ht="14.25" customHeight="1" thickBot="1">
      <c r="A85" s="20"/>
      <c r="B85" s="20"/>
      <c r="C85" s="20"/>
      <c r="D85" s="20"/>
      <c r="E85" s="20" t="s">
        <v>210</v>
      </c>
      <c r="F85" s="42" t="s">
        <v>349</v>
      </c>
      <c r="G85" s="20" t="s">
        <v>209</v>
      </c>
      <c r="H85" s="21"/>
    </row>
    <row r="86" spans="1:8" ht="50.1" customHeight="1" thickTop="1">
      <c r="A86" s="41"/>
      <c r="B86" s="41"/>
      <c r="C86" s="41"/>
      <c r="D86" s="41"/>
      <c r="E86" s="41"/>
      <c r="F86" s="41"/>
      <c r="G86" s="41"/>
      <c r="H86" s="41"/>
    </row>
    <row r="87" spans="1:8" ht="0.95" customHeight="1">
      <c r="A87" s="39" t="s">
        <v>53</v>
      </c>
      <c r="B87" s="39" t="s">
        <v>10</v>
      </c>
      <c r="C87" s="194" t="s">
        <v>223</v>
      </c>
      <c r="D87" s="194"/>
      <c r="E87" s="38" t="s">
        <v>11</v>
      </c>
      <c r="F87" s="37" t="s">
        <v>12</v>
      </c>
      <c r="G87" s="37" t="s">
        <v>13</v>
      </c>
      <c r="H87" s="37" t="s">
        <v>15</v>
      </c>
    </row>
    <row r="88" spans="1:8" ht="24" customHeight="1">
      <c r="A88" s="28" t="s">
        <v>222</v>
      </c>
      <c r="B88" s="28" t="s">
        <v>55</v>
      </c>
      <c r="C88" s="196" t="s">
        <v>263</v>
      </c>
      <c r="D88" s="196"/>
      <c r="E88" s="27" t="s">
        <v>52</v>
      </c>
      <c r="F88" s="49">
        <v>1</v>
      </c>
      <c r="G88" s="25"/>
      <c r="H88" s="25"/>
    </row>
    <row r="89" spans="1:8" ht="18" customHeight="1">
      <c r="A89" s="55" t="s">
        <v>225</v>
      </c>
      <c r="B89" s="55" t="s">
        <v>343</v>
      </c>
      <c r="C89" s="193" t="s">
        <v>338</v>
      </c>
      <c r="D89" s="193"/>
      <c r="E89" s="54" t="s">
        <v>52</v>
      </c>
      <c r="F89" s="53">
        <v>1</v>
      </c>
      <c r="G89" s="52"/>
      <c r="H89" s="52"/>
    </row>
    <row r="90" spans="1:8" ht="26.1" customHeight="1">
      <c r="A90" s="55" t="s">
        <v>225</v>
      </c>
      <c r="B90" s="55" t="s">
        <v>348</v>
      </c>
      <c r="C90" s="193" t="s">
        <v>338</v>
      </c>
      <c r="D90" s="193"/>
      <c r="E90" s="54" t="s">
        <v>52</v>
      </c>
      <c r="F90" s="53">
        <v>1</v>
      </c>
      <c r="G90" s="52"/>
      <c r="H90" s="52"/>
    </row>
    <row r="91" spans="1:8" ht="26.1" customHeight="1">
      <c r="A91" s="55" t="s">
        <v>225</v>
      </c>
      <c r="B91" s="55" t="s">
        <v>342</v>
      </c>
      <c r="C91" s="193" t="s">
        <v>338</v>
      </c>
      <c r="D91" s="193"/>
      <c r="E91" s="54" t="s">
        <v>52</v>
      </c>
      <c r="F91" s="53">
        <v>1</v>
      </c>
      <c r="G91" s="52"/>
      <c r="H91" s="52"/>
    </row>
    <row r="92" spans="1:8" ht="24" customHeight="1">
      <c r="A92" s="55" t="s">
        <v>225</v>
      </c>
      <c r="B92" s="55" t="s">
        <v>341</v>
      </c>
      <c r="C92" s="193" t="s">
        <v>338</v>
      </c>
      <c r="D92" s="193"/>
      <c r="E92" s="54" t="s">
        <v>52</v>
      </c>
      <c r="F92" s="53">
        <v>1</v>
      </c>
      <c r="G92" s="52"/>
      <c r="H92" s="52"/>
    </row>
    <row r="93" spans="1:8" ht="26.1" customHeight="1">
      <c r="A93" s="55" t="s">
        <v>225</v>
      </c>
      <c r="B93" s="55" t="s">
        <v>347</v>
      </c>
      <c r="C93" s="193" t="s">
        <v>229</v>
      </c>
      <c r="D93" s="193"/>
      <c r="E93" s="54" t="s">
        <v>52</v>
      </c>
      <c r="F93" s="53">
        <v>1</v>
      </c>
      <c r="G93" s="52"/>
      <c r="H93" s="52"/>
    </row>
    <row r="94" spans="1:8" ht="26.1" customHeight="1">
      <c r="A94" s="55" t="s">
        <v>225</v>
      </c>
      <c r="B94" s="55" t="s">
        <v>345</v>
      </c>
      <c r="C94" s="193" t="s">
        <v>338</v>
      </c>
      <c r="D94" s="193"/>
      <c r="E94" s="54" t="s">
        <v>52</v>
      </c>
      <c r="F94" s="53">
        <v>1</v>
      </c>
      <c r="G94" s="52"/>
      <c r="H94" s="52"/>
    </row>
    <row r="95" spans="1:8" ht="26.1" customHeight="1">
      <c r="A95" s="55" t="s">
        <v>225</v>
      </c>
      <c r="B95" s="55" t="s">
        <v>346</v>
      </c>
      <c r="C95" s="193" t="s">
        <v>338</v>
      </c>
      <c r="D95" s="193"/>
      <c r="E95" s="54" t="s">
        <v>52</v>
      </c>
      <c r="F95" s="53">
        <v>1</v>
      </c>
      <c r="G95" s="52"/>
      <c r="H95" s="52"/>
    </row>
    <row r="96" spans="1:8" ht="26.1" customHeight="1">
      <c r="A96" s="44"/>
      <c r="B96" s="44"/>
      <c r="C96" s="44" t="s">
        <v>215</v>
      </c>
      <c r="D96" s="43"/>
      <c r="E96" s="44" t="s">
        <v>214</v>
      </c>
      <c r="F96" s="43">
        <v>0</v>
      </c>
      <c r="G96" s="44" t="s">
        <v>213</v>
      </c>
      <c r="H96" s="43"/>
    </row>
    <row r="97" spans="1:8" ht="14.25" customHeight="1">
      <c r="A97" s="44"/>
      <c r="B97" s="44"/>
      <c r="C97" s="44" t="s">
        <v>212</v>
      </c>
      <c r="D97" s="43"/>
      <c r="E97" s="44"/>
      <c r="F97" s="192" t="s">
        <v>211</v>
      </c>
      <c r="G97" s="192"/>
      <c r="H97" s="43"/>
    </row>
    <row r="98" spans="1:8" ht="14.25" customHeight="1" thickBot="1">
      <c r="A98" s="20"/>
      <c r="B98" s="20"/>
      <c r="C98" s="20"/>
      <c r="D98" s="20"/>
      <c r="E98" s="20" t="s">
        <v>210</v>
      </c>
      <c r="F98" s="42">
        <v>2</v>
      </c>
      <c r="G98" s="20" t="s">
        <v>209</v>
      </c>
      <c r="H98" s="21"/>
    </row>
    <row r="99" spans="1:8" ht="50.1" customHeight="1" thickTop="1">
      <c r="A99" s="41"/>
      <c r="B99" s="41"/>
      <c r="C99" s="41"/>
      <c r="D99" s="41"/>
      <c r="E99" s="41"/>
      <c r="F99" s="41"/>
      <c r="G99" s="41"/>
      <c r="H99" s="41"/>
    </row>
    <row r="100" spans="1:8" ht="0.95" customHeight="1">
      <c r="A100" s="39" t="s">
        <v>56</v>
      </c>
      <c r="B100" s="39" t="s">
        <v>10</v>
      </c>
      <c r="C100" s="194" t="s">
        <v>223</v>
      </c>
      <c r="D100" s="194"/>
      <c r="E100" s="38" t="s">
        <v>11</v>
      </c>
      <c r="F100" s="37" t="s">
        <v>12</v>
      </c>
      <c r="G100" s="37" t="s">
        <v>13</v>
      </c>
      <c r="H100" s="37" t="s">
        <v>15</v>
      </c>
    </row>
    <row r="101" spans="1:8" ht="18" customHeight="1">
      <c r="A101" s="28" t="s">
        <v>222</v>
      </c>
      <c r="B101" s="28" t="s">
        <v>58</v>
      </c>
      <c r="C101" s="196" t="s">
        <v>263</v>
      </c>
      <c r="D101" s="196"/>
      <c r="E101" s="27" t="s">
        <v>52</v>
      </c>
      <c r="F101" s="49">
        <v>1</v>
      </c>
      <c r="G101" s="25"/>
      <c r="H101" s="25"/>
    </row>
    <row r="102" spans="1:8" ht="24" customHeight="1">
      <c r="A102" s="55" t="s">
        <v>225</v>
      </c>
      <c r="B102" s="55" t="s">
        <v>345</v>
      </c>
      <c r="C102" s="193" t="s">
        <v>338</v>
      </c>
      <c r="D102" s="193"/>
      <c r="E102" s="54" t="s">
        <v>52</v>
      </c>
      <c r="F102" s="53">
        <v>1</v>
      </c>
      <c r="G102" s="52"/>
      <c r="H102" s="52"/>
    </row>
    <row r="103" spans="1:8" ht="26.1" customHeight="1">
      <c r="A103" s="55" t="s">
        <v>225</v>
      </c>
      <c r="B103" s="55" t="s">
        <v>344</v>
      </c>
      <c r="C103" s="193" t="s">
        <v>229</v>
      </c>
      <c r="D103" s="193"/>
      <c r="E103" s="54" t="s">
        <v>52</v>
      </c>
      <c r="F103" s="53">
        <v>1</v>
      </c>
      <c r="G103" s="52"/>
      <c r="H103" s="52"/>
    </row>
    <row r="104" spans="1:8" ht="26.1" customHeight="1">
      <c r="A104" s="55" t="s">
        <v>225</v>
      </c>
      <c r="B104" s="55" t="s">
        <v>343</v>
      </c>
      <c r="C104" s="193" t="s">
        <v>338</v>
      </c>
      <c r="D104" s="193"/>
      <c r="E104" s="54" t="s">
        <v>52</v>
      </c>
      <c r="F104" s="53">
        <v>1</v>
      </c>
      <c r="G104" s="52"/>
      <c r="H104" s="52"/>
    </row>
    <row r="105" spans="1:8" ht="26.1" customHeight="1">
      <c r="A105" s="55" t="s">
        <v>225</v>
      </c>
      <c r="B105" s="55" t="s">
        <v>342</v>
      </c>
      <c r="C105" s="193" t="s">
        <v>338</v>
      </c>
      <c r="D105" s="193"/>
      <c r="E105" s="54" t="s">
        <v>52</v>
      </c>
      <c r="F105" s="53">
        <v>1</v>
      </c>
      <c r="G105" s="52"/>
      <c r="H105" s="52"/>
    </row>
    <row r="106" spans="1:8" ht="26.1" customHeight="1">
      <c r="A106" s="55" t="s">
        <v>225</v>
      </c>
      <c r="B106" s="55" t="s">
        <v>341</v>
      </c>
      <c r="C106" s="193" t="s">
        <v>338</v>
      </c>
      <c r="D106" s="193"/>
      <c r="E106" s="54" t="s">
        <v>52</v>
      </c>
      <c r="F106" s="53">
        <v>1</v>
      </c>
      <c r="G106" s="52"/>
      <c r="H106" s="52"/>
    </row>
    <row r="107" spans="1:8" ht="24" customHeight="1">
      <c r="A107" s="55" t="s">
        <v>225</v>
      </c>
      <c r="B107" s="55" t="s">
        <v>340</v>
      </c>
      <c r="C107" s="193" t="s">
        <v>338</v>
      </c>
      <c r="D107" s="193"/>
      <c r="E107" s="54" t="s">
        <v>52</v>
      </c>
      <c r="F107" s="53">
        <v>1</v>
      </c>
      <c r="G107" s="52"/>
      <c r="H107" s="52"/>
    </row>
    <row r="108" spans="1:8" ht="26.1" customHeight="1">
      <c r="A108" s="55" t="s">
        <v>225</v>
      </c>
      <c r="B108" s="55" t="s">
        <v>339</v>
      </c>
      <c r="C108" s="193" t="s">
        <v>338</v>
      </c>
      <c r="D108" s="193"/>
      <c r="E108" s="54" t="s">
        <v>52</v>
      </c>
      <c r="F108" s="53">
        <v>1</v>
      </c>
      <c r="G108" s="52"/>
      <c r="H108" s="52"/>
    </row>
    <row r="109" spans="1:8" ht="26.1" customHeight="1">
      <c r="A109" s="44"/>
      <c r="B109" s="44"/>
      <c r="C109" s="44" t="s">
        <v>215</v>
      </c>
      <c r="D109" s="43"/>
      <c r="E109" s="44" t="s">
        <v>214</v>
      </c>
      <c r="F109" s="43">
        <v>0</v>
      </c>
      <c r="G109" s="44" t="s">
        <v>213</v>
      </c>
      <c r="H109" s="43"/>
    </row>
    <row r="110" spans="1:8" ht="25.5" customHeight="1">
      <c r="A110" s="44"/>
      <c r="B110" s="44"/>
      <c r="C110" s="44" t="s">
        <v>212</v>
      </c>
      <c r="D110" s="43"/>
      <c r="E110" s="44"/>
      <c r="F110" s="192" t="s">
        <v>211</v>
      </c>
      <c r="G110" s="192"/>
      <c r="H110" s="43"/>
    </row>
    <row r="111" spans="1:8" ht="14.25" customHeight="1" thickBot="1">
      <c r="A111" s="20"/>
      <c r="B111" s="20"/>
      <c r="C111" s="20"/>
      <c r="D111" s="20"/>
      <c r="E111" s="20" t="s">
        <v>210</v>
      </c>
      <c r="F111" s="42">
        <v>2</v>
      </c>
      <c r="G111" s="20" t="s">
        <v>209</v>
      </c>
      <c r="H111" s="21"/>
    </row>
    <row r="112" spans="1:8" ht="50.1" customHeight="1" thickTop="1">
      <c r="A112" s="41"/>
      <c r="B112" s="41"/>
      <c r="C112" s="41"/>
      <c r="D112" s="41"/>
      <c r="E112" s="41"/>
      <c r="F112" s="41"/>
      <c r="G112" s="41"/>
      <c r="H112" s="41"/>
    </row>
    <row r="113" spans="1:8" ht="0.95" customHeight="1">
      <c r="A113" s="36" t="s">
        <v>59</v>
      </c>
      <c r="B113" s="36" t="s">
        <v>60</v>
      </c>
      <c r="C113" s="36"/>
      <c r="D113" s="195"/>
      <c r="E113" s="195"/>
      <c r="F113" s="34"/>
      <c r="G113" s="36"/>
      <c r="H113" s="33">
        <v>3305.25</v>
      </c>
    </row>
    <row r="114" spans="1:8" ht="18" customHeight="1">
      <c r="A114" s="39" t="s">
        <v>61</v>
      </c>
      <c r="B114" s="39" t="s">
        <v>10</v>
      </c>
      <c r="C114" s="194" t="s">
        <v>223</v>
      </c>
      <c r="D114" s="194"/>
      <c r="E114" s="38" t="s">
        <v>11</v>
      </c>
      <c r="F114" s="37" t="s">
        <v>12</v>
      </c>
      <c r="G114" s="37" t="s">
        <v>13</v>
      </c>
      <c r="H114" s="37" t="s">
        <v>15</v>
      </c>
    </row>
    <row r="115" spans="1:8" ht="26.1" customHeight="1">
      <c r="A115" s="28" t="s">
        <v>222</v>
      </c>
      <c r="B115" s="28" t="s">
        <v>63</v>
      </c>
      <c r="C115" s="196" t="s">
        <v>216</v>
      </c>
      <c r="D115" s="196"/>
      <c r="E115" s="27" t="s">
        <v>64</v>
      </c>
      <c r="F115" s="49">
        <v>1</v>
      </c>
      <c r="G115" s="25"/>
      <c r="H115" s="25"/>
    </row>
    <row r="116" spans="1:8" ht="26.1" customHeight="1">
      <c r="A116" s="48" t="s">
        <v>218</v>
      </c>
      <c r="B116" s="48" t="s">
        <v>337</v>
      </c>
      <c r="C116" s="197" t="s">
        <v>333</v>
      </c>
      <c r="D116" s="197"/>
      <c r="E116" s="47" t="s">
        <v>262</v>
      </c>
      <c r="F116" s="46">
        <v>1</v>
      </c>
      <c r="G116" s="45"/>
      <c r="H116" s="45"/>
    </row>
    <row r="117" spans="1:8" ht="24" customHeight="1">
      <c r="A117" s="48" t="s">
        <v>218</v>
      </c>
      <c r="B117" s="48" t="s">
        <v>336</v>
      </c>
      <c r="C117" s="197" t="s">
        <v>263</v>
      </c>
      <c r="D117" s="197"/>
      <c r="E117" s="47" t="s">
        <v>262</v>
      </c>
      <c r="F117" s="46">
        <v>1</v>
      </c>
      <c r="G117" s="45"/>
      <c r="H117" s="45"/>
    </row>
    <row r="118" spans="1:8" ht="26.1" customHeight="1">
      <c r="A118" s="48" t="s">
        <v>218</v>
      </c>
      <c r="B118" s="48" t="s">
        <v>335</v>
      </c>
      <c r="C118" s="197" t="s">
        <v>333</v>
      </c>
      <c r="D118" s="197"/>
      <c r="E118" s="47" t="s">
        <v>262</v>
      </c>
      <c r="F118" s="46">
        <v>1</v>
      </c>
      <c r="G118" s="45"/>
      <c r="H118" s="45"/>
    </row>
    <row r="119" spans="1:8" ht="26.1" customHeight="1">
      <c r="A119" s="48" t="s">
        <v>218</v>
      </c>
      <c r="B119" s="48" t="s">
        <v>334</v>
      </c>
      <c r="C119" s="197" t="s">
        <v>333</v>
      </c>
      <c r="D119" s="197"/>
      <c r="E119" s="47" t="s">
        <v>262</v>
      </c>
      <c r="F119" s="46">
        <v>1</v>
      </c>
      <c r="G119" s="45"/>
      <c r="H119" s="45"/>
    </row>
    <row r="120" spans="1:8" ht="26.1" customHeight="1">
      <c r="A120" s="44"/>
      <c r="B120" s="44"/>
      <c r="C120" s="44" t="s">
        <v>215</v>
      </c>
      <c r="D120" s="43"/>
      <c r="E120" s="44" t="s">
        <v>214</v>
      </c>
      <c r="F120" s="43">
        <v>0</v>
      </c>
      <c r="G120" s="44" t="s">
        <v>213</v>
      </c>
      <c r="H120" s="43"/>
    </row>
    <row r="121" spans="1:8" ht="26.1" customHeight="1">
      <c r="A121" s="44"/>
      <c r="B121" s="44"/>
      <c r="C121" s="44" t="s">
        <v>212</v>
      </c>
      <c r="D121" s="43"/>
      <c r="E121" s="44"/>
      <c r="F121" s="192" t="s">
        <v>211</v>
      </c>
      <c r="G121" s="192"/>
      <c r="H121" s="43"/>
    </row>
    <row r="122" spans="1:8" ht="26.1" customHeight="1" thickBot="1">
      <c r="A122" s="20"/>
      <c r="B122" s="20"/>
      <c r="C122" s="20"/>
      <c r="D122" s="20"/>
      <c r="E122" s="20" t="s">
        <v>210</v>
      </c>
      <c r="F122" s="42" t="s">
        <v>332</v>
      </c>
      <c r="G122" s="20" t="s">
        <v>209</v>
      </c>
      <c r="H122" s="21"/>
    </row>
    <row r="123" spans="1:8" ht="15" thickTop="1">
      <c r="A123" s="41"/>
      <c r="B123" s="41"/>
      <c r="C123" s="41"/>
      <c r="D123" s="41"/>
      <c r="E123" s="41"/>
      <c r="F123" s="41"/>
      <c r="G123" s="41"/>
      <c r="H123" s="41"/>
    </row>
    <row r="124" spans="1:8" ht="14.25" customHeight="1">
      <c r="A124" s="36" t="s">
        <v>65</v>
      </c>
      <c r="B124" s="36" t="s">
        <v>66</v>
      </c>
      <c r="C124" s="36"/>
      <c r="D124" s="195"/>
      <c r="E124" s="195"/>
      <c r="F124" s="34"/>
      <c r="G124" s="36"/>
      <c r="H124" s="33">
        <v>28437</v>
      </c>
    </row>
    <row r="125" spans="1:8" ht="50.1" customHeight="1">
      <c r="A125" s="39" t="s">
        <v>67</v>
      </c>
      <c r="B125" s="39" t="s">
        <v>10</v>
      </c>
      <c r="C125" s="194" t="s">
        <v>223</v>
      </c>
      <c r="D125" s="194"/>
      <c r="E125" s="38" t="s">
        <v>11</v>
      </c>
      <c r="F125" s="37" t="s">
        <v>12</v>
      </c>
      <c r="G125" s="37" t="s">
        <v>13</v>
      </c>
      <c r="H125" s="37" t="s">
        <v>15</v>
      </c>
    </row>
    <row r="126" spans="1:8" ht="0.95" customHeight="1">
      <c r="A126" s="28" t="s">
        <v>222</v>
      </c>
      <c r="B126" s="28" t="s">
        <v>69</v>
      </c>
      <c r="C126" s="196" t="s">
        <v>331</v>
      </c>
      <c r="D126" s="196"/>
      <c r="E126" s="27" t="s">
        <v>37</v>
      </c>
      <c r="F126" s="49">
        <v>1</v>
      </c>
      <c r="G126" s="25">
        <v>10.59</v>
      </c>
      <c r="H126" s="25">
        <v>10.59</v>
      </c>
    </row>
    <row r="127" spans="1:8" ht="24" customHeight="1">
      <c r="A127" s="55" t="s">
        <v>225</v>
      </c>
      <c r="B127" s="55" t="s">
        <v>300</v>
      </c>
      <c r="C127" s="193" t="s">
        <v>229</v>
      </c>
      <c r="D127" s="193"/>
      <c r="E127" s="54" t="s">
        <v>262</v>
      </c>
      <c r="F127" s="53">
        <v>0.47399999999999998</v>
      </c>
      <c r="G127" s="52"/>
      <c r="H127" s="52"/>
    </row>
    <row r="128" spans="1:8" ht="18" customHeight="1">
      <c r="A128" s="55" t="s">
        <v>225</v>
      </c>
      <c r="B128" s="55" t="s">
        <v>330</v>
      </c>
      <c r="C128" s="193" t="s">
        <v>224</v>
      </c>
      <c r="D128" s="193"/>
      <c r="E128" s="54" t="s">
        <v>37</v>
      </c>
      <c r="F128" s="53">
        <v>1.6</v>
      </c>
      <c r="G128" s="52"/>
      <c r="H128" s="52"/>
    </row>
    <row r="129" spans="1:8" ht="26.1" customHeight="1">
      <c r="A129" s="44"/>
      <c r="B129" s="44"/>
      <c r="C129" s="44" t="s">
        <v>215</v>
      </c>
      <c r="D129" s="43"/>
      <c r="E129" s="44" t="s">
        <v>214</v>
      </c>
      <c r="F129" s="43">
        <v>0</v>
      </c>
      <c r="G129" s="44" t="s">
        <v>213</v>
      </c>
      <c r="H129" s="43"/>
    </row>
    <row r="130" spans="1:8" ht="26.1" customHeight="1">
      <c r="A130" s="44"/>
      <c r="B130" s="44"/>
      <c r="C130" s="44" t="s">
        <v>212</v>
      </c>
      <c r="D130" s="43"/>
      <c r="E130" s="44"/>
      <c r="F130" s="192" t="s">
        <v>211</v>
      </c>
      <c r="G130" s="192"/>
      <c r="H130" s="43"/>
    </row>
    <row r="131" spans="1:8" ht="26.1" customHeight="1" thickBot="1">
      <c r="A131" s="20"/>
      <c r="B131" s="20"/>
      <c r="C131" s="20"/>
      <c r="D131" s="20"/>
      <c r="E131" s="20" t="s">
        <v>210</v>
      </c>
      <c r="F131" s="42" t="s">
        <v>329</v>
      </c>
      <c r="G131" s="20" t="s">
        <v>209</v>
      </c>
      <c r="H131" s="21"/>
    </row>
    <row r="132" spans="1:8" ht="26.1" customHeight="1" thickTop="1">
      <c r="A132" s="41"/>
      <c r="B132" s="41"/>
      <c r="C132" s="41"/>
      <c r="D132" s="41"/>
      <c r="E132" s="41"/>
      <c r="F132" s="41"/>
      <c r="G132" s="41"/>
      <c r="H132" s="41"/>
    </row>
    <row r="133" spans="1:8" ht="26.1" customHeight="1">
      <c r="A133" s="39"/>
      <c r="B133" s="39" t="s">
        <v>10</v>
      </c>
      <c r="C133" s="194" t="s">
        <v>223</v>
      </c>
      <c r="D133" s="194"/>
      <c r="E133" s="38" t="s">
        <v>11</v>
      </c>
      <c r="F133" s="37" t="s">
        <v>12</v>
      </c>
      <c r="G133" s="37" t="s">
        <v>13</v>
      </c>
      <c r="H133" s="37" t="s">
        <v>15</v>
      </c>
    </row>
    <row r="134" spans="1:8" ht="25.5">
      <c r="A134" s="32" t="s">
        <v>225</v>
      </c>
      <c r="B134" s="32" t="s">
        <v>399</v>
      </c>
      <c r="C134" s="206" t="s">
        <v>224</v>
      </c>
      <c r="D134" s="206"/>
      <c r="E134" s="31" t="s">
        <v>37</v>
      </c>
      <c r="F134" s="50">
        <v>1</v>
      </c>
      <c r="G134" s="29"/>
      <c r="H134" s="29"/>
    </row>
    <row r="135" spans="1:8" ht="14.25" customHeight="1">
      <c r="A135" s="44"/>
      <c r="B135" s="44"/>
      <c r="C135" s="44" t="s">
        <v>215</v>
      </c>
      <c r="D135" s="43">
        <v>0</v>
      </c>
      <c r="E135" s="44" t="s">
        <v>214</v>
      </c>
      <c r="F135" s="43">
        <v>0</v>
      </c>
      <c r="G135" s="44" t="s">
        <v>213</v>
      </c>
      <c r="H135" s="43"/>
    </row>
    <row r="136" spans="1:8" ht="50.1" customHeight="1">
      <c r="A136" s="44"/>
      <c r="B136" s="44"/>
      <c r="C136" s="44" t="s">
        <v>212</v>
      </c>
      <c r="D136" s="43"/>
      <c r="E136" s="44"/>
      <c r="F136" s="192" t="s">
        <v>211</v>
      </c>
      <c r="G136" s="192"/>
      <c r="H136" s="43"/>
    </row>
    <row r="137" spans="1:8" ht="0.95" customHeight="1">
      <c r="A137" s="20"/>
      <c r="B137" s="20"/>
      <c r="C137" s="20"/>
      <c r="D137" s="20"/>
      <c r="E137" s="20" t="s">
        <v>210</v>
      </c>
      <c r="F137" s="42" t="s">
        <v>329</v>
      </c>
      <c r="G137" s="20" t="s">
        <v>209</v>
      </c>
      <c r="H137" s="21"/>
    </row>
    <row r="138" spans="1:8" s="80" customFormat="1" ht="26.1" customHeight="1" thickBot="1">
      <c r="A138" s="78"/>
      <c r="B138" s="78"/>
      <c r="C138" s="78"/>
      <c r="D138" s="78"/>
      <c r="E138" s="78" t="s">
        <v>210</v>
      </c>
      <c r="F138" s="42">
        <v>150</v>
      </c>
      <c r="G138" s="78" t="s">
        <v>209</v>
      </c>
      <c r="H138" s="79"/>
    </row>
    <row r="139" spans="1:8" ht="24" customHeight="1" thickTop="1">
      <c r="A139" s="41"/>
      <c r="B139" s="41"/>
      <c r="C139" s="41"/>
      <c r="D139" s="41"/>
      <c r="E139" s="41"/>
      <c r="F139" s="41"/>
      <c r="G139" s="41"/>
      <c r="H139" s="41"/>
    </row>
    <row r="140" spans="1:8" ht="18" customHeight="1">
      <c r="A140" s="39" t="s">
        <v>400</v>
      </c>
      <c r="B140" s="39" t="s">
        <v>10</v>
      </c>
      <c r="C140" s="194" t="s">
        <v>223</v>
      </c>
      <c r="D140" s="194"/>
      <c r="E140" s="38" t="s">
        <v>11</v>
      </c>
      <c r="F140" s="37" t="s">
        <v>12</v>
      </c>
      <c r="G140" s="37" t="s">
        <v>13</v>
      </c>
      <c r="H140" s="37" t="s">
        <v>15</v>
      </c>
    </row>
    <row r="141" spans="1:8" ht="26.1" customHeight="1">
      <c r="A141" s="28" t="s">
        <v>222</v>
      </c>
      <c r="B141" s="28" t="s">
        <v>402</v>
      </c>
      <c r="C141" s="196" t="s">
        <v>20</v>
      </c>
      <c r="D141" s="196"/>
      <c r="E141" s="27" t="s">
        <v>37</v>
      </c>
      <c r="F141" s="49">
        <v>1</v>
      </c>
      <c r="G141" s="25"/>
      <c r="H141" s="25"/>
    </row>
    <row r="142" spans="1:8" ht="24" customHeight="1">
      <c r="A142" s="48" t="s">
        <v>218</v>
      </c>
      <c r="B142" s="48" t="s">
        <v>403</v>
      </c>
      <c r="C142" s="197" t="s">
        <v>263</v>
      </c>
      <c r="D142" s="197"/>
      <c r="E142" s="47" t="s">
        <v>262</v>
      </c>
      <c r="F142" s="46">
        <v>0.05</v>
      </c>
      <c r="G142" s="45"/>
      <c r="H142" s="45"/>
    </row>
    <row r="143" spans="1:8" ht="26.1" customHeight="1">
      <c r="A143" s="55" t="s">
        <v>225</v>
      </c>
      <c r="B143" s="55" t="s">
        <v>404</v>
      </c>
      <c r="C143" s="193" t="s">
        <v>224</v>
      </c>
      <c r="D143" s="193"/>
      <c r="E143" s="54" t="s">
        <v>37</v>
      </c>
      <c r="F143" s="53">
        <v>1</v>
      </c>
      <c r="G143" s="52"/>
      <c r="H143" s="52"/>
    </row>
    <row r="144" spans="1:8">
      <c r="A144" s="44"/>
      <c r="B144" s="44"/>
      <c r="C144" s="44" t="s">
        <v>215</v>
      </c>
      <c r="D144" s="43"/>
      <c r="E144" s="44" t="s">
        <v>214</v>
      </c>
      <c r="F144" s="43">
        <v>0</v>
      </c>
      <c r="G144" s="44" t="s">
        <v>213</v>
      </c>
      <c r="H144" s="43"/>
    </row>
    <row r="145" spans="1:8" ht="14.25" customHeight="1">
      <c r="A145" s="44"/>
      <c r="B145" s="44"/>
      <c r="C145" s="44" t="s">
        <v>212</v>
      </c>
      <c r="D145" s="43"/>
      <c r="E145" s="44"/>
      <c r="F145" s="192" t="s">
        <v>211</v>
      </c>
      <c r="G145" s="192"/>
      <c r="H145" s="43"/>
    </row>
    <row r="146" spans="1:8" ht="50.1" customHeight="1" thickBot="1">
      <c r="A146" s="20"/>
      <c r="B146" s="20"/>
      <c r="C146" s="20"/>
      <c r="D146" s="20"/>
      <c r="E146" s="20" t="s">
        <v>210</v>
      </c>
      <c r="F146" s="42">
        <v>650</v>
      </c>
      <c r="G146" s="20" t="s">
        <v>209</v>
      </c>
      <c r="H146" s="21"/>
    </row>
    <row r="147" spans="1:8" ht="0.95" customHeight="1" thickTop="1">
      <c r="A147" s="41"/>
      <c r="B147" s="41"/>
      <c r="C147" s="41"/>
      <c r="D147" s="41"/>
      <c r="E147" s="41"/>
      <c r="F147" s="41"/>
      <c r="G147" s="41"/>
      <c r="H147" s="41"/>
    </row>
    <row r="148" spans="1:8" ht="18" customHeight="1">
      <c r="A148" s="36" t="s">
        <v>71</v>
      </c>
      <c r="B148" s="36" t="s">
        <v>72</v>
      </c>
      <c r="C148" s="36"/>
      <c r="D148" s="195"/>
      <c r="E148" s="195"/>
      <c r="F148" s="34"/>
      <c r="G148" s="36"/>
      <c r="H148" s="33">
        <v>136993.4</v>
      </c>
    </row>
    <row r="149" spans="1:8" ht="26.1" customHeight="1">
      <c r="A149" s="39" t="s">
        <v>73</v>
      </c>
      <c r="B149" s="39" t="s">
        <v>10</v>
      </c>
      <c r="C149" s="194" t="s">
        <v>223</v>
      </c>
      <c r="D149" s="194"/>
      <c r="E149" s="38" t="s">
        <v>11</v>
      </c>
      <c r="F149" s="37" t="s">
        <v>12</v>
      </c>
      <c r="G149" s="37" t="s">
        <v>13</v>
      </c>
      <c r="H149" s="37" t="s">
        <v>15</v>
      </c>
    </row>
    <row r="150" spans="1:8" ht="24" customHeight="1">
      <c r="A150" s="28" t="s">
        <v>222</v>
      </c>
      <c r="B150" s="28" t="s">
        <v>75</v>
      </c>
      <c r="C150" s="196" t="s">
        <v>266</v>
      </c>
      <c r="D150" s="196"/>
      <c r="E150" s="27" t="s">
        <v>37</v>
      </c>
      <c r="F150" s="49">
        <v>1</v>
      </c>
      <c r="G150" s="25"/>
      <c r="H150" s="25"/>
    </row>
    <row r="151" spans="1:8" ht="26.1" customHeight="1">
      <c r="A151" s="48" t="s">
        <v>218</v>
      </c>
      <c r="B151" s="48" t="s">
        <v>265</v>
      </c>
      <c r="C151" s="197" t="s">
        <v>263</v>
      </c>
      <c r="D151" s="197"/>
      <c r="E151" s="47" t="s">
        <v>262</v>
      </c>
      <c r="F151" s="46">
        <v>6.4699999999999994E-2</v>
      </c>
      <c r="G151" s="45"/>
      <c r="H151" s="45"/>
    </row>
    <row r="152" spans="1:8" ht="25.5">
      <c r="A152" s="48" t="s">
        <v>218</v>
      </c>
      <c r="B152" s="48" t="s">
        <v>328</v>
      </c>
      <c r="C152" s="197" t="s">
        <v>263</v>
      </c>
      <c r="D152" s="197"/>
      <c r="E152" s="47" t="s">
        <v>262</v>
      </c>
      <c r="F152" s="46">
        <v>2.29E-2</v>
      </c>
      <c r="G152" s="45"/>
      <c r="H152" s="45"/>
    </row>
    <row r="153" spans="1:8" ht="14.25" customHeight="1">
      <c r="A153" s="44"/>
      <c r="B153" s="44"/>
      <c r="C153" s="44" t="s">
        <v>215</v>
      </c>
      <c r="D153" s="43"/>
      <c r="E153" s="44" t="s">
        <v>214</v>
      </c>
      <c r="F153" s="43">
        <v>0</v>
      </c>
      <c r="G153" s="44" t="s">
        <v>213</v>
      </c>
      <c r="H153" s="43"/>
    </row>
    <row r="154" spans="1:8" ht="50.1" customHeight="1">
      <c r="A154" s="44"/>
      <c r="B154" s="44"/>
      <c r="C154" s="44" t="s">
        <v>212</v>
      </c>
      <c r="D154" s="43"/>
      <c r="E154" s="44"/>
      <c r="F154" s="192" t="s">
        <v>211</v>
      </c>
      <c r="G154" s="192"/>
      <c r="H154" s="43"/>
    </row>
    <row r="155" spans="1:8" ht="0.95" customHeight="1">
      <c r="A155" s="20"/>
      <c r="B155" s="20"/>
      <c r="C155" s="20"/>
      <c r="D155" s="20"/>
      <c r="E155" s="20" t="s">
        <v>210</v>
      </c>
      <c r="F155" s="42" t="s">
        <v>407</v>
      </c>
      <c r="G155" s="20" t="s">
        <v>209</v>
      </c>
      <c r="H155" s="21"/>
    </row>
    <row r="156" spans="1:8" s="80" customFormat="1" ht="50.1" customHeight="1" thickBot="1">
      <c r="A156" s="78"/>
      <c r="B156" s="78"/>
      <c r="C156" s="78"/>
      <c r="D156" s="78"/>
      <c r="E156" s="78" t="s">
        <v>210</v>
      </c>
      <c r="F156" s="42">
        <v>1800</v>
      </c>
      <c r="G156" s="78" t="s">
        <v>209</v>
      </c>
      <c r="H156" s="79"/>
    </row>
    <row r="157" spans="1:8" ht="24" customHeight="1" thickTop="1">
      <c r="A157" s="41"/>
      <c r="B157" s="41"/>
      <c r="C157" s="41"/>
      <c r="D157" s="41"/>
      <c r="E157" s="41"/>
      <c r="F157" s="41"/>
      <c r="G157" s="41"/>
      <c r="H157" s="41"/>
    </row>
    <row r="158" spans="1:8" ht="18" customHeight="1">
      <c r="A158" s="39" t="s">
        <v>76</v>
      </c>
      <c r="B158" s="39" t="s">
        <v>10</v>
      </c>
      <c r="C158" s="194" t="s">
        <v>223</v>
      </c>
      <c r="D158" s="194"/>
      <c r="E158" s="38" t="s">
        <v>11</v>
      </c>
      <c r="F158" s="37" t="s">
        <v>12</v>
      </c>
      <c r="G158" s="37" t="s">
        <v>13</v>
      </c>
      <c r="H158" s="37" t="s">
        <v>15</v>
      </c>
    </row>
    <row r="159" spans="1:8" ht="26.1" customHeight="1">
      <c r="A159" s="28" t="s">
        <v>222</v>
      </c>
      <c r="B159" s="28" t="s">
        <v>78</v>
      </c>
      <c r="C159" s="196" t="s">
        <v>266</v>
      </c>
      <c r="D159" s="196"/>
      <c r="E159" s="27" t="s">
        <v>37</v>
      </c>
      <c r="F159" s="49">
        <v>1</v>
      </c>
      <c r="G159" s="25"/>
      <c r="H159" s="25"/>
    </row>
    <row r="160" spans="1:8" ht="24" customHeight="1">
      <c r="A160" s="48" t="s">
        <v>218</v>
      </c>
      <c r="B160" s="48" t="s">
        <v>265</v>
      </c>
      <c r="C160" s="197" t="s">
        <v>263</v>
      </c>
      <c r="D160" s="197"/>
      <c r="E160" s="47" t="s">
        <v>262</v>
      </c>
      <c r="F160" s="46">
        <v>0.1085</v>
      </c>
      <c r="G160" s="45"/>
      <c r="H160" s="45"/>
    </row>
    <row r="161" spans="1:8" ht="26.1" customHeight="1">
      <c r="A161" s="48" t="s">
        <v>218</v>
      </c>
      <c r="B161" s="48" t="s">
        <v>327</v>
      </c>
      <c r="C161" s="197" t="s">
        <v>216</v>
      </c>
      <c r="D161" s="197"/>
      <c r="E161" s="47" t="s">
        <v>219</v>
      </c>
      <c r="F161" s="46">
        <v>6.0299999999999999E-2</v>
      </c>
      <c r="G161" s="45"/>
      <c r="H161" s="45"/>
    </row>
    <row r="162" spans="1:8" ht="25.5" customHeight="1">
      <c r="A162" s="48" t="s">
        <v>218</v>
      </c>
      <c r="B162" s="48" t="s">
        <v>305</v>
      </c>
      <c r="C162" s="197" t="s">
        <v>263</v>
      </c>
      <c r="D162" s="197"/>
      <c r="E162" s="47" t="s">
        <v>262</v>
      </c>
      <c r="F162" s="46">
        <v>3.2300000000000002E-2</v>
      </c>
      <c r="G162" s="45"/>
      <c r="H162" s="45"/>
    </row>
    <row r="163" spans="1:8" ht="14.25" customHeight="1">
      <c r="A163" s="48" t="s">
        <v>218</v>
      </c>
      <c r="B163" s="48" t="s">
        <v>326</v>
      </c>
      <c r="C163" s="197" t="s">
        <v>216</v>
      </c>
      <c r="D163" s="197"/>
      <c r="E163" s="47" t="s">
        <v>64</v>
      </c>
      <c r="F163" s="46">
        <v>7.8799999999999995E-2</v>
      </c>
      <c r="G163" s="45"/>
      <c r="H163" s="45"/>
    </row>
    <row r="164" spans="1:8" ht="50.1" customHeight="1">
      <c r="A164" s="44"/>
      <c r="B164" s="44"/>
      <c r="C164" s="44" t="s">
        <v>215</v>
      </c>
      <c r="D164" s="43"/>
      <c r="E164" s="44" t="s">
        <v>214</v>
      </c>
      <c r="F164" s="43">
        <v>0</v>
      </c>
      <c r="G164" s="44" t="s">
        <v>213</v>
      </c>
      <c r="H164" s="43"/>
    </row>
    <row r="165" spans="1:8" ht="0.95" customHeight="1">
      <c r="A165" s="44"/>
      <c r="B165" s="44"/>
      <c r="C165" s="44" t="s">
        <v>212</v>
      </c>
      <c r="D165" s="43">
        <v>2.8</v>
      </c>
      <c r="E165" s="44"/>
      <c r="F165" s="192" t="s">
        <v>211</v>
      </c>
      <c r="G165" s="192"/>
      <c r="H165" s="43"/>
    </row>
    <row r="166" spans="1:8" ht="18" customHeight="1" thickBot="1">
      <c r="A166" s="20"/>
      <c r="B166" s="20"/>
      <c r="C166" s="20"/>
      <c r="D166" s="20"/>
      <c r="E166" s="20" t="s">
        <v>210</v>
      </c>
      <c r="F166" s="42" t="s">
        <v>408</v>
      </c>
      <c r="G166" s="20" t="s">
        <v>209</v>
      </c>
      <c r="H166" s="21"/>
    </row>
    <row r="167" spans="1:8" ht="39" customHeight="1" thickTop="1">
      <c r="A167" s="41"/>
      <c r="B167" s="41"/>
      <c r="C167" s="41"/>
      <c r="D167" s="41"/>
      <c r="E167" s="41"/>
      <c r="F167" s="41"/>
      <c r="G167" s="41"/>
      <c r="H167" s="41"/>
    </row>
    <row r="168" spans="1:8" ht="24" customHeight="1">
      <c r="A168" s="39" t="s">
        <v>79</v>
      </c>
      <c r="B168" s="39" t="s">
        <v>10</v>
      </c>
      <c r="C168" s="194" t="s">
        <v>223</v>
      </c>
      <c r="D168" s="194"/>
      <c r="E168" s="38" t="s">
        <v>11</v>
      </c>
      <c r="F168" s="37" t="s">
        <v>12</v>
      </c>
      <c r="G168" s="37" t="s">
        <v>13</v>
      </c>
      <c r="H168" s="37" t="s">
        <v>15</v>
      </c>
    </row>
    <row r="169" spans="1:8" ht="39" customHeight="1">
      <c r="A169" s="28" t="s">
        <v>222</v>
      </c>
      <c r="B169" s="28" t="s">
        <v>81</v>
      </c>
      <c r="C169" s="196" t="s">
        <v>301</v>
      </c>
      <c r="D169" s="196"/>
      <c r="E169" s="27" t="s">
        <v>37</v>
      </c>
      <c r="F169" s="49">
        <v>1</v>
      </c>
      <c r="G169" s="25"/>
      <c r="H169" s="25"/>
    </row>
    <row r="170" spans="1:8" ht="26.1" customHeight="1">
      <c r="A170" s="55" t="s">
        <v>225</v>
      </c>
      <c r="B170" s="55" t="s">
        <v>299</v>
      </c>
      <c r="C170" s="193" t="s">
        <v>229</v>
      </c>
      <c r="D170" s="193"/>
      <c r="E170" s="54" t="s">
        <v>262</v>
      </c>
      <c r="F170" s="53">
        <v>0.3</v>
      </c>
      <c r="G170" s="52"/>
      <c r="H170" s="52"/>
    </row>
    <row r="171" spans="1:8" ht="39" customHeight="1">
      <c r="A171" s="55" t="s">
        <v>225</v>
      </c>
      <c r="B171" s="55" t="s">
        <v>300</v>
      </c>
      <c r="C171" s="193" t="s">
        <v>229</v>
      </c>
      <c r="D171" s="193"/>
      <c r="E171" s="54" t="s">
        <v>262</v>
      </c>
      <c r="F171" s="53">
        <v>0.65</v>
      </c>
      <c r="G171" s="52"/>
      <c r="H171" s="52"/>
    </row>
    <row r="172" spans="1:8" ht="25.5" customHeight="1">
      <c r="A172" s="44"/>
      <c r="B172" s="44"/>
      <c r="C172" s="44" t="s">
        <v>215</v>
      </c>
      <c r="D172" s="43"/>
      <c r="E172" s="44" t="s">
        <v>214</v>
      </c>
      <c r="F172" s="43">
        <v>0</v>
      </c>
      <c r="G172" s="44" t="s">
        <v>213</v>
      </c>
      <c r="H172" s="43"/>
    </row>
    <row r="173" spans="1:8" ht="14.25" customHeight="1">
      <c r="A173" s="44"/>
      <c r="B173" s="44"/>
      <c r="C173" s="44" t="s">
        <v>212</v>
      </c>
      <c r="D173" s="43"/>
      <c r="E173" s="44"/>
      <c r="F173" s="192" t="s">
        <v>211</v>
      </c>
      <c r="G173" s="192"/>
      <c r="H173" s="43"/>
    </row>
    <row r="174" spans="1:8" ht="50.1" customHeight="1" thickBot="1">
      <c r="A174" s="20"/>
      <c r="B174" s="20"/>
      <c r="C174" s="20"/>
      <c r="D174" s="20"/>
      <c r="E174" s="20" t="s">
        <v>210</v>
      </c>
      <c r="F174" s="42" t="s">
        <v>325</v>
      </c>
      <c r="G174" s="20" t="s">
        <v>209</v>
      </c>
      <c r="H174" s="21"/>
    </row>
    <row r="175" spans="1:8" ht="0.95" customHeight="1" thickTop="1">
      <c r="A175" s="41"/>
      <c r="B175" s="41"/>
      <c r="C175" s="41"/>
      <c r="D175" s="41"/>
      <c r="E175" s="41"/>
      <c r="F175" s="41"/>
      <c r="G175" s="41"/>
      <c r="H175" s="41"/>
    </row>
    <row r="176" spans="1:8" ht="18" customHeight="1">
      <c r="A176" s="39" t="s">
        <v>82</v>
      </c>
      <c r="B176" s="39" t="s">
        <v>10</v>
      </c>
      <c r="C176" s="194" t="s">
        <v>223</v>
      </c>
      <c r="D176" s="194"/>
      <c r="E176" s="38" t="s">
        <v>11</v>
      </c>
      <c r="F176" s="37" t="s">
        <v>12</v>
      </c>
      <c r="G176" s="37" t="s">
        <v>13</v>
      </c>
      <c r="H176" s="37" t="s">
        <v>15</v>
      </c>
    </row>
    <row r="177" spans="1:8" ht="26.1" customHeight="1">
      <c r="A177" s="28" t="s">
        <v>222</v>
      </c>
      <c r="B177" s="28" t="s">
        <v>84</v>
      </c>
      <c r="C177" s="196" t="s">
        <v>266</v>
      </c>
      <c r="D177" s="196"/>
      <c r="E177" s="27" t="s">
        <v>85</v>
      </c>
      <c r="F177" s="49">
        <v>1</v>
      </c>
      <c r="G177" s="25"/>
      <c r="H177" s="25"/>
    </row>
    <row r="178" spans="1:8" ht="24" customHeight="1">
      <c r="A178" s="48" t="s">
        <v>218</v>
      </c>
      <c r="B178" s="48" t="s">
        <v>303</v>
      </c>
      <c r="C178" s="197" t="s">
        <v>263</v>
      </c>
      <c r="D178" s="197"/>
      <c r="E178" s="47" t="s">
        <v>262</v>
      </c>
      <c r="F178" s="46">
        <v>7.22E-2</v>
      </c>
      <c r="G178" s="45"/>
      <c r="H178" s="45"/>
    </row>
    <row r="179" spans="1:8" ht="24" customHeight="1">
      <c r="A179" s="48" t="s">
        <v>218</v>
      </c>
      <c r="B179" s="48" t="s">
        <v>324</v>
      </c>
      <c r="C179" s="197" t="s">
        <v>216</v>
      </c>
      <c r="D179" s="197"/>
      <c r="E179" s="47" t="s">
        <v>219</v>
      </c>
      <c r="F179" s="46">
        <v>0.86950000000000005</v>
      </c>
      <c r="G179" s="45"/>
      <c r="H179" s="45"/>
    </row>
    <row r="180" spans="1:8" ht="25.5">
      <c r="A180" s="48" t="s">
        <v>218</v>
      </c>
      <c r="B180" s="48" t="s">
        <v>63</v>
      </c>
      <c r="C180" s="197" t="s">
        <v>216</v>
      </c>
      <c r="D180" s="197"/>
      <c r="E180" s="47" t="s">
        <v>64</v>
      </c>
      <c r="F180" s="46">
        <v>1.137</v>
      </c>
      <c r="G180" s="45"/>
      <c r="H180" s="45"/>
    </row>
    <row r="181" spans="1:8" ht="14.25" customHeight="1">
      <c r="A181" s="48" t="s">
        <v>218</v>
      </c>
      <c r="B181" s="48" t="s">
        <v>323</v>
      </c>
      <c r="C181" s="197" t="s">
        <v>216</v>
      </c>
      <c r="D181" s="197"/>
      <c r="E181" s="47" t="s">
        <v>64</v>
      </c>
      <c r="F181" s="46">
        <v>1.137</v>
      </c>
      <c r="G181" s="45"/>
      <c r="H181" s="45"/>
    </row>
    <row r="182" spans="1:8" ht="50.1" customHeight="1">
      <c r="A182" s="48" t="s">
        <v>218</v>
      </c>
      <c r="B182" s="48" t="s">
        <v>322</v>
      </c>
      <c r="C182" s="197" t="s">
        <v>216</v>
      </c>
      <c r="D182" s="197"/>
      <c r="E182" s="47" t="s">
        <v>219</v>
      </c>
      <c r="F182" s="46">
        <v>0.86950000000000005</v>
      </c>
      <c r="G182" s="45"/>
      <c r="H182" s="45"/>
    </row>
    <row r="183" spans="1:8" ht="0.95" customHeight="1">
      <c r="A183" s="48" t="s">
        <v>218</v>
      </c>
      <c r="B183" s="48" t="s">
        <v>265</v>
      </c>
      <c r="C183" s="197" t="s">
        <v>263</v>
      </c>
      <c r="D183" s="197"/>
      <c r="E183" s="47" t="s">
        <v>262</v>
      </c>
      <c r="F183" s="46">
        <v>0.44790000000000002</v>
      </c>
      <c r="G183" s="45">
        <v>32.81</v>
      </c>
      <c r="H183" s="45">
        <v>14.69</v>
      </c>
    </row>
    <row r="184" spans="1:8" ht="18" customHeight="1">
      <c r="A184" s="44"/>
      <c r="B184" s="44"/>
      <c r="C184" s="44" t="s">
        <v>215</v>
      </c>
      <c r="D184" s="43"/>
      <c r="E184" s="44" t="s">
        <v>214</v>
      </c>
      <c r="F184" s="43">
        <v>0</v>
      </c>
      <c r="G184" s="44" t="s">
        <v>213</v>
      </c>
      <c r="H184" s="43"/>
    </row>
    <row r="185" spans="1:8" ht="39" customHeight="1">
      <c r="A185" s="44"/>
      <c r="B185" s="44"/>
      <c r="C185" s="44" t="s">
        <v>212</v>
      </c>
      <c r="D185" s="43"/>
      <c r="E185" s="44"/>
      <c r="F185" s="192" t="s">
        <v>211</v>
      </c>
      <c r="G185" s="192"/>
      <c r="H185" s="43"/>
    </row>
    <row r="186" spans="1:8" ht="24" customHeight="1" thickBot="1">
      <c r="A186" s="20"/>
      <c r="B186" s="20"/>
      <c r="C186" s="20"/>
      <c r="D186" s="20"/>
      <c r="E186" s="20" t="s">
        <v>210</v>
      </c>
      <c r="F186" s="42" t="s">
        <v>321</v>
      </c>
      <c r="G186" s="20" t="s">
        <v>209</v>
      </c>
      <c r="H186" s="21"/>
    </row>
    <row r="187" spans="1:8" ht="26.1" customHeight="1" thickTop="1">
      <c r="A187" s="41"/>
      <c r="B187" s="41"/>
      <c r="C187" s="41"/>
      <c r="D187" s="41"/>
      <c r="E187" s="41"/>
      <c r="F187" s="41"/>
      <c r="G187" s="41"/>
      <c r="H187" s="41"/>
    </row>
    <row r="188" spans="1:8" ht="26.1" customHeight="1">
      <c r="A188" s="39" t="s">
        <v>86</v>
      </c>
      <c r="B188" s="39" t="s">
        <v>10</v>
      </c>
      <c r="C188" s="194" t="s">
        <v>223</v>
      </c>
      <c r="D188" s="194"/>
      <c r="E188" s="38" t="s">
        <v>11</v>
      </c>
      <c r="F188" s="37" t="s">
        <v>12</v>
      </c>
      <c r="G188" s="37" t="s">
        <v>13</v>
      </c>
      <c r="H188" s="37" t="s">
        <v>15</v>
      </c>
    </row>
    <row r="189" spans="1:8" ht="39" customHeight="1">
      <c r="A189" s="28" t="s">
        <v>222</v>
      </c>
      <c r="B189" s="28" t="s">
        <v>89</v>
      </c>
      <c r="C189" s="196" t="s">
        <v>320</v>
      </c>
      <c r="D189" s="196"/>
      <c r="E189" s="27" t="s">
        <v>37</v>
      </c>
      <c r="F189" s="49">
        <v>1</v>
      </c>
      <c r="G189" s="25"/>
      <c r="H189" s="25"/>
    </row>
    <row r="190" spans="1:8" ht="39" customHeight="1">
      <c r="A190" s="39" t="s">
        <v>7</v>
      </c>
      <c r="B190" s="39" t="s">
        <v>10</v>
      </c>
      <c r="C190" s="194" t="s">
        <v>223</v>
      </c>
      <c r="D190" s="205"/>
      <c r="E190" s="38" t="s">
        <v>11</v>
      </c>
      <c r="F190" s="37" t="s">
        <v>12</v>
      </c>
      <c r="G190" s="37" t="s">
        <v>13</v>
      </c>
      <c r="H190" s="37" t="s">
        <v>15</v>
      </c>
    </row>
    <row r="191" spans="1:8" ht="24" customHeight="1">
      <c r="A191" s="55" t="s">
        <v>225</v>
      </c>
      <c r="B191" s="55" t="s">
        <v>318</v>
      </c>
      <c r="C191" s="193" t="s">
        <v>229</v>
      </c>
      <c r="D191" s="193"/>
      <c r="E191" s="54" t="s">
        <v>228</v>
      </c>
      <c r="F191" s="53">
        <v>0.1</v>
      </c>
      <c r="G191" s="52"/>
      <c r="H191" s="51"/>
    </row>
    <row r="192" spans="1:8" ht="25.5" customHeight="1">
      <c r="A192" s="48" t="s">
        <v>222</v>
      </c>
      <c r="B192" s="48" t="s">
        <v>259</v>
      </c>
      <c r="C192" s="197" t="s">
        <v>258</v>
      </c>
      <c r="D192" s="197"/>
      <c r="E192" s="47" t="s">
        <v>228</v>
      </c>
      <c r="F192" s="46">
        <v>0.26</v>
      </c>
      <c r="G192" s="45"/>
      <c r="H192" s="56"/>
    </row>
    <row r="193" spans="1:8" ht="14.25" customHeight="1">
      <c r="A193" s="48" t="s">
        <v>222</v>
      </c>
      <c r="B193" s="48" t="s">
        <v>319</v>
      </c>
      <c r="C193" s="197" t="s">
        <v>258</v>
      </c>
      <c r="D193" s="197"/>
      <c r="E193" s="47" t="s">
        <v>228</v>
      </c>
      <c r="F193" s="46">
        <v>0.1</v>
      </c>
      <c r="G193" s="45"/>
      <c r="H193" s="56"/>
    </row>
    <row r="194" spans="1:8" ht="50.1" customHeight="1">
      <c r="A194" s="55" t="s">
        <v>225</v>
      </c>
      <c r="B194" s="55" t="s">
        <v>230</v>
      </c>
      <c r="C194" s="193" t="s">
        <v>229</v>
      </c>
      <c r="D194" s="193"/>
      <c r="E194" s="54" t="s">
        <v>228</v>
      </c>
      <c r="F194" s="53">
        <v>0.26</v>
      </c>
      <c r="G194" s="52"/>
      <c r="H194" s="51"/>
    </row>
    <row r="195" spans="1:8" ht="0.95" customHeight="1">
      <c r="A195" s="204" t="s">
        <v>257</v>
      </c>
      <c r="B195" s="205"/>
      <c r="C195" s="205"/>
      <c r="D195" s="205"/>
      <c r="E195" s="205"/>
      <c r="F195" s="205"/>
      <c r="G195" s="205"/>
      <c r="H195" s="205"/>
    </row>
    <row r="196" spans="1:8" ht="18" customHeight="1">
      <c r="A196" s="39" t="s">
        <v>7</v>
      </c>
      <c r="B196" s="39" t="s">
        <v>10</v>
      </c>
      <c r="C196" s="194" t="s">
        <v>223</v>
      </c>
      <c r="D196" s="205"/>
      <c r="E196" s="38" t="s">
        <v>11</v>
      </c>
      <c r="F196" s="37" t="s">
        <v>12</v>
      </c>
      <c r="G196" s="37" t="s">
        <v>13</v>
      </c>
      <c r="H196" s="37" t="s">
        <v>15</v>
      </c>
    </row>
    <row r="197" spans="1:8" ht="24" customHeight="1">
      <c r="A197" s="55" t="s">
        <v>225</v>
      </c>
      <c r="B197" s="55" t="s">
        <v>318</v>
      </c>
      <c r="C197" s="193" t="s">
        <v>229</v>
      </c>
      <c r="D197" s="193"/>
      <c r="E197" s="54" t="s">
        <v>228</v>
      </c>
      <c r="F197" s="53">
        <v>0.1</v>
      </c>
      <c r="G197" s="52"/>
      <c r="H197" s="51"/>
    </row>
    <row r="198" spans="1:8" ht="15" customHeight="1">
      <c r="A198" s="55" t="s">
        <v>225</v>
      </c>
      <c r="B198" s="55" t="s">
        <v>255</v>
      </c>
      <c r="C198" s="193" t="s">
        <v>224</v>
      </c>
      <c r="D198" s="193"/>
      <c r="E198" s="54" t="s">
        <v>233</v>
      </c>
      <c r="F198" s="53">
        <v>3.1005999999999999E-2</v>
      </c>
      <c r="G198" s="52"/>
      <c r="H198" s="51"/>
    </row>
    <row r="199" spans="1:8" ht="24" customHeight="1">
      <c r="A199" s="55" t="s">
        <v>225</v>
      </c>
      <c r="B199" s="55" t="s">
        <v>254</v>
      </c>
      <c r="C199" s="193" t="s">
        <v>224</v>
      </c>
      <c r="D199" s="193"/>
      <c r="E199" s="54" t="s">
        <v>233</v>
      </c>
      <c r="F199" s="53">
        <v>5.1999999999999997E-5</v>
      </c>
      <c r="G199" s="52"/>
      <c r="H199" s="51"/>
    </row>
    <row r="200" spans="1:8" ht="24" customHeight="1">
      <c r="A200" s="55" t="s">
        <v>225</v>
      </c>
      <c r="B200" s="55" t="s">
        <v>253</v>
      </c>
      <c r="C200" s="193" t="s">
        <v>224</v>
      </c>
      <c r="D200" s="193"/>
      <c r="E200" s="54" t="s">
        <v>233</v>
      </c>
      <c r="F200" s="53">
        <v>2.5999999999999998E-5</v>
      </c>
      <c r="G200" s="52"/>
      <c r="H200" s="51"/>
    </row>
    <row r="201" spans="1:8" ht="24" customHeight="1">
      <c r="A201" s="55" t="s">
        <v>225</v>
      </c>
      <c r="B201" s="55" t="s">
        <v>252</v>
      </c>
      <c r="C201" s="193" t="s">
        <v>224</v>
      </c>
      <c r="D201" s="193"/>
      <c r="E201" s="54" t="s">
        <v>233</v>
      </c>
      <c r="F201" s="53">
        <v>5.1999999999999997E-5</v>
      </c>
      <c r="G201" s="52"/>
      <c r="H201" s="51"/>
    </row>
    <row r="202" spans="1:8" ht="24" customHeight="1">
      <c r="A202" s="55" t="s">
        <v>225</v>
      </c>
      <c r="B202" s="55" t="s">
        <v>251</v>
      </c>
      <c r="C202" s="193" t="s">
        <v>241</v>
      </c>
      <c r="D202" s="193"/>
      <c r="E202" s="54" t="s">
        <v>46</v>
      </c>
      <c r="F202" s="53">
        <v>1.44E-4</v>
      </c>
      <c r="G202" s="52"/>
      <c r="H202" s="51"/>
    </row>
    <row r="203" spans="1:8" ht="39.950000000000003" customHeight="1">
      <c r="A203" s="55" t="s">
        <v>225</v>
      </c>
      <c r="B203" s="55" t="s">
        <v>250</v>
      </c>
      <c r="C203" s="193" t="s">
        <v>241</v>
      </c>
      <c r="D203" s="193"/>
      <c r="E203" s="54" t="s">
        <v>233</v>
      </c>
      <c r="F203" s="53">
        <v>3.6648E-2</v>
      </c>
      <c r="G203" s="52"/>
      <c r="H203" s="51"/>
    </row>
    <row r="204" spans="1:8" ht="15" customHeight="1">
      <c r="A204" s="55" t="s">
        <v>225</v>
      </c>
      <c r="B204" s="55" t="s">
        <v>249</v>
      </c>
      <c r="C204" s="193" t="s">
        <v>224</v>
      </c>
      <c r="D204" s="193"/>
      <c r="E204" s="54" t="s">
        <v>248</v>
      </c>
      <c r="F204" s="53">
        <v>2.8800000000000001E-4</v>
      </c>
      <c r="G204" s="52"/>
      <c r="H204" s="51"/>
    </row>
    <row r="205" spans="1:8" ht="24" customHeight="1">
      <c r="A205" s="55" t="s">
        <v>225</v>
      </c>
      <c r="B205" s="55" t="s">
        <v>246</v>
      </c>
      <c r="C205" s="193" t="s">
        <v>224</v>
      </c>
      <c r="D205" s="193"/>
      <c r="E205" s="54" t="s">
        <v>233</v>
      </c>
      <c r="F205" s="53">
        <v>7.7999999999999999E-5</v>
      </c>
      <c r="G205" s="52"/>
      <c r="H205" s="51"/>
    </row>
    <row r="206" spans="1:8" ht="24" customHeight="1">
      <c r="A206" s="55" t="s">
        <v>225</v>
      </c>
      <c r="B206" s="55" t="s">
        <v>245</v>
      </c>
      <c r="C206" s="193" t="s">
        <v>224</v>
      </c>
      <c r="D206" s="193"/>
      <c r="E206" s="54" t="s">
        <v>233</v>
      </c>
      <c r="F206" s="53">
        <v>6.4800000000000003E-4</v>
      </c>
      <c r="G206" s="52"/>
      <c r="H206" s="51"/>
    </row>
    <row r="207" spans="1:8" ht="24" customHeight="1">
      <c r="A207" s="55" t="s">
        <v>225</v>
      </c>
      <c r="B207" s="55" t="s">
        <v>244</v>
      </c>
      <c r="C207" s="193" t="s">
        <v>224</v>
      </c>
      <c r="D207" s="193"/>
      <c r="E207" s="54" t="s">
        <v>235</v>
      </c>
      <c r="F207" s="53">
        <v>8.2799999999999996E-4</v>
      </c>
      <c r="G207" s="52"/>
      <c r="H207" s="51"/>
    </row>
    <row r="208" spans="1:8" ht="24" customHeight="1">
      <c r="A208" s="55" t="s">
        <v>225</v>
      </c>
      <c r="B208" s="55" t="s">
        <v>243</v>
      </c>
      <c r="C208" s="193" t="s">
        <v>224</v>
      </c>
      <c r="D208" s="193"/>
      <c r="E208" s="54" t="s">
        <v>233</v>
      </c>
      <c r="F208" s="53">
        <v>1.6199999999999999E-3</v>
      </c>
      <c r="G208" s="52"/>
      <c r="H208" s="51"/>
    </row>
    <row r="209" spans="1:8" ht="26.1" customHeight="1">
      <c r="A209" s="55" t="s">
        <v>225</v>
      </c>
      <c r="B209" s="55" t="s">
        <v>242</v>
      </c>
      <c r="C209" s="193" t="s">
        <v>241</v>
      </c>
      <c r="D209" s="193"/>
      <c r="E209" s="54" t="s">
        <v>233</v>
      </c>
      <c r="F209" s="53">
        <v>1.6199999999999999E-3</v>
      </c>
      <c r="G209" s="52"/>
      <c r="H209" s="51"/>
    </row>
    <row r="210" spans="1:8" ht="24" customHeight="1">
      <c r="A210" s="55" t="s">
        <v>225</v>
      </c>
      <c r="B210" s="55" t="s">
        <v>240</v>
      </c>
      <c r="C210" s="193" t="s">
        <v>224</v>
      </c>
      <c r="D210" s="193"/>
      <c r="E210" s="54" t="s">
        <v>233</v>
      </c>
      <c r="F210" s="53">
        <v>1.6199999999999999E-3</v>
      </c>
      <c r="G210" s="52"/>
      <c r="H210" s="51"/>
    </row>
    <row r="211" spans="1:8" ht="26.1" customHeight="1">
      <c r="A211" s="55" t="s">
        <v>225</v>
      </c>
      <c r="B211" s="55" t="s">
        <v>239</v>
      </c>
      <c r="C211" s="193" t="s">
        <v>224</v>
      </c>
      <c r="D211" s="193"/>
      <c r="E211" s="54" t="s">
        <v>233</v>
      </c>
      <c r="F211" s="53">
        <v>2.1599999999999999E-4</v>
      </c>
      <c r="G211" s="52"/>
      <c r="H211" s="51"/>
    </row>
    <row r="212" spans="1:8" ht="24" customHeight="1">
      <c r="A212" s="55" t="s">
        <v>225</v>
      </c>
      <c r="B212" s="55" t="s">
        <v>238</v>
      </c>
      <c r="C212" s="193" t="s">
        <v>224</v>
      </c>
      <c r="D212" s="193"/>
      <c r="E212" s="54" t="s">
        <v>233</v>
      </c>
      <c r="F212" s="53">
        <v>7.2000000000000002E-5</v>
      </c>
      <c r="G212" s="52"/>
      <c r="H212" s="51"/>
    </row>
    <row r="213" spans="1:8" ht="24" customHeight="1">
      <c r="A213" s="55" t="s">
        <v>225</v>
      </c>
      <c r="B213" s="55" t="s">
        <v>237</v>
      </c>
      <c r="C213" s="193" t="s">
        <v>224</v>
      </c>
      <c r="D213" s="193"/>
      <c r="E213" s="54" t="s">
        <v>233</v>
      </c>
      <c r="F213" s="53">
        <v>3.6648E-2</v>
      </c>
      <c r="G213" s="52"/>
      <c r="H213" s="51"/>
    </row>
    <row r="214" spans="1:8" ht="24" customHeight="1">
      <c r="A214" s="55" t="s">
        <v>225</v>
      </c>
      <c r="B214" s="55" t="s">
        <v>236</v>
      </c>
      <c r="C214" s="193" t="s">
        <v>224</v>
      </c>
      <c r="D214" s="193"/>
      <c r="E214" s="54" t="s">
        <v>235</v>
      </c>
      <c r="F214" s="53">
        <v>2.8800000000000001E-4</v>
      </c>
      <c r="G214" s="52"/>
      <c r="H214" s="51"/>
    </row>
    <row r="215" spans="1:8" ht="24" customHeight="1">
      <c r="A215" s="55" t="s">
        <v>225</v>
      </c>
      <c r="B215" s="55" t="s">
        <v>234</v>
      </c>
      <c r="C215" s="193" t="s">
        <v>224</v>
      </c>
      <c r="D215" s="193"/>
      <c r="E215" s="54" t="s">
        <v>233</v>
      </c>
      <c r="F215" s="53">
        <v>5.4000000000000001E-4</v>
      </c>
      <c r="G215" s="52"/>
      <c r="H215" s="51"/>
    </row>
    <row r="216" spans="1:8" ht="24" customHeight="1">
      <c r="A216" s="55" t="s">
        <v>225</v>
      </c>
      <c r="B216" s="55" t="s">
        <v>317</v>
      </c>
      <c r="C216" s="193" t="s">
        <v>224</v>
      </c>
      <c r="D216" s="193"/>
      <c r="E216" s="54" t="s">
        <v>233</v>
      </c>
      <c r="F216" s="53">
        <v>4.0000000000000003E-5</v>
      </c>
      <c r="G216" s="52"/>
      <c r="H216" s="51"/>
    </row>
    <row r="217" spans="1:8" ht="24" customHeight="1">
      <c r="A217" s="55" t="s">
        <v>225</v>
      </c>
      <c r="B217" s="55" t="s">
        <v>316</v>
      </c>
      <c r="C217" s="193" t="s">
        <v>224</v>
      </c>
      <c r="D217" s="193"/>
      <c r="E217" s="54" t="s">
        <v>233</v>
      </c>
      <c r="F217" s="53">
        <v>2.0000000000000002E-5</v>
      </c>
      <c r="G217" s="52"/>
      <c r="H217" s="51"/>
    </row>
    <row r="218" spans="1:8" ht="24" customHeight="1">
      <c r="A218" s="55" t="s">
        <v>225</v>
      </c>
      <c r="B218" s="55" t="s">
        <v>315</v>
      </c>
      <c r="C218" s="193" t="s">
        <v>224</v>
      </c>
      <c r="D218" s="193"/>
      <c r="E218" s="54" t="s">
        <v>233</v>
      </c>
      <c r="F218" s="53">
        <v>1.0000000000000001E-5</v>
      </c>
      <c r="G218" s="52"/>
      <c r="H218" s="51"/>
    </row>
    <row r="219" spans="1:8" ht="26.1" customHeight="1">
      <c r="A219" s="55" t="s">
        <v>225</v>
      </c>
      <c r="B219" s="55" t="s">
        <v>314</v>
      </c>
      <c r="C219" s="193" t="s">
        <v>224</v>
      </c>
      <c r="D219" s="193"/>
      <c r="E219" s="54" t="s">
        <v>233</v>
      </c>
      <c r="F219" s="53">
        <v>5.0000000000000002E-5</v>
      </c>
      <c r="G219" s="52"/>
      <c r="H219" s="51"/>
    </row>
    <row r="220" spans="1:8" ht="26.1" customHeight="1">
      <c r="A220" s="55" t="s">
        <v>225</v>
      </c>
      <c r="B220" s="55" t="s">
        <v>313</v>
      </c>
      <c r="C220" s="193" t="s">
        <v>224</v>
      </c>
      <c r="D220" s="193"/>
      <c r="E220" s="54" t="s">
        <v>233</v>
      </c>
      <c r="F220" s="53">
        <v>2.0000000000000002E-5</v>
      </c>
      <c r="G220" s="52"/>
      <c r="H220" s="51"/>
    </row>
    <row r="221" spans="1:8" ht="24" customHeight="1">
      <c r="A221" s="55" t="s">
        <v>225</v>
      </c>
      <c r="B221" s="55" t="s">
        <v>312</v>
      </c>
      <c r="C221" s="193" t="s">
        <v>224</v>
      </c>
      <c r="D221" s="193"/>
      <c r="E221" s="54" t="s">
        <v>233</v>
      </c>
      <c r="F221" s="53">
        <v>6.9999999999999994E-5</v>
      </c>
      <c r="G221" s="52"/>
      <c r="H221" s="51"/>
    </row>
    <row r="222" spans="1:8" ht="26.1" customHeight="1">
      <c r="A222" s="55" t="s">
        <v>225</v>
      </c>
      <c r="B222" s="55" t="s">
        <v>311</v>
      </c>
      <c r="C222" s="193" t="s">
        <v>224</v>
      </c>
      <c r="D222" s="193"/>
      <c r="E222" s="54" t="s">
        <v>233</v>
      </c>
      <c r="F222" s="53">
        <v>4.0000000000000003E-5</v>
      </c>
      <c r="G222" s="52"/>
      <c r="H222" s="51"/>
    </row>
    <row r="223" spans="1:8" ht="24" customHeight="1">
      <c r="A223" s="55" t="s">
        <v>225</v>
      </c>
      <c r="B223" s="55" t="s">
        <v>310</v>
      </c>
      <c r="C223" s="193" t="s">
        <v>224</v>
      </c>
      <c r="D223" s="193"/>
      <c r="E223" s="54" t="s">
        <v>233</v>
      </c>
      <c r="F223" s="53">
        <v>2.0000000000000002E-5</v>
      </c>
      <c r="G223" s="52"/>
      <c r="H223" s="51"/>
    </row>
    <row r="224" spans="1:8" ht="24" customHeight="1">
      <c r="A224" s="55" t="s">
        <v>225</v>
      </c>
      <c r="B224" s="55" t="s">
        <v>309</v>
      </c>
      <c r="C224" s="193" t="s">
        <v>224</v>
      </c>
      <c r="D224" s="193"/>
      <c r="E224" s="54" t="s">
        <v>233</v>
      </c>
      <c r="F224" s="53">
        <v>1.0000000000000001E-5</v>
      </c>
      <c r="G224" s="52"/>
      <c r="H224" s="51"/>
    </row>
    <row r="225" spans="1:8" ht="24" customHeight="1">
      <c r="A225" s="55" t="s">
        <v>225</v>
      </c>
      <c r="B225" s="55" t="s">
        <v>308</v>
      </c>
      <c r="C225" s="193" t="s">
        <v>224</v>
      </c>
      <c r="D225" s="193"/>
      <c r="E225" s="54" t="s">
        <v>307</v>
      </c>
      <c r="F225" s="53">
        <v>6.9999999999999994E-5</v>
      </c>
      <c r="G225" s="52"/>
      <c r="H225" s="51"/>
    </row>
    <row r="226" spans="1:8" ht="24" customHeight="1">
      <c r="A226" s="55" t="s">
        <v>225</v>
      </c>
      <c r="B226" s="55" t="s">
        <v>306</v>
      </c>
      <c r="C226" s="193" t="s">
        <v>224</v>
      </c>
      <c r="D226" s="193"/>
      <c r="E226" s="54" t="s">
        <v>233</v>
      </c>
      <c r="F226" s="53">
        <v>1.0000000000000001E-5</v>
      </c>
      <c r="G226" s="52"/>
      <c r="H226" s="51"/>
    </row>
    <row r="227" spans="1:8" ht="26.1" customHeight="1">
      <c r="A227" s="55" t="s">
        <v>225</v>
      </c>
      <c r="B227" s="55" t="s">
        <v>230</v>
      </c>
      <c r="C227" s="193" t="s">
        <v>229</v>
      </c>
      <c r="D227" s="193"/>
      <c r="E227" s="54" t="s">
        <v>228</v>
      </c>
      <c r="F227" s="53">
        <v>0.26</v>
      </c>
      <c r="G227" s="52"/>
      <c r="H227" s="51"/>
    </row>
    <row r="228" spans="1:8" ht="24" customHeight="1">
      <c r="A228" s="44"/>
      <c r="B228" s="44"/>
      <c r="C228" s="44" t="s">
        <v>215</v>
      </c>
      <c r="D228" s="43"/>
      <c r="E228" s="44" t="s">
        <v>214</v>
      </c>
      <c r="F228" s="43">
        <v>0</v>
      </c>
      <c r="G228" s="44" t="s">
        <v>213</v>
      </c>
      <c r="H228" s="43"/>
    </row>
    <row r="229" spans="1:8" ht="24" customHeight="1">
      <c r="A229" s="44"/>
      <c r="B229" s="44"/>
      <c r="C229" s="44" t="s">
        <v>212</v>
      </c>
      <c r="D229" s="43"/>
      <c r="E229" s="44"/>
      <c r="F229" s="192" t="s">
        <v>211</v>
      </c>
      <c r="G229" s="192"/>
      <c r="H229" s="43"/>
    </row>
    <row r="230" spans="1:8" ht="24" customHeight="1" thickBot="1">
      <c r="A230" s="20"/>
      <c r="B230" s="20"/>
      <c r="C230" s="20"/>
      <c r="D230" s="20"/>
      <c r="E230" s="20" t="s">
        <v>210</v>
      </c>
      <c r="F230" s="42" t="s">
        <v>282</v>
      </c>
      <c r="G230" s="20" t="s">
        <v>209</v>
      </c>
      <c r="H230" s="21"/>
    </row>
    <row r="231" spans="1:8" ht="24" customHeight="1" thickTop="1">
      <c r="A231" s="41"/>
      <c r="B231" s="41"/>
      <c r="C231" s="41"/>
      <c r="D231" s="41"/>
      <c r="E231" s="41"/>
      <c r="F231" s="41"/>
      <c r="G231" s="41"/>
      <c r="H231" s="41"/>
    </row>
    <row r="232" spans="1:8" ht="24" customHeight="1">
      <c r="A232" s="39" t="s">
        <v>90</v>
      </c>
      <c r="B232" s="39" t="s">
        <v>10</v>
      </c>
      <c r="C232" s="194" t="s">
        <v>223</v>
      </c>
      <c r="D232" s="194"/>
      <c r="E232" s="38" t="s">
        <v>11</v>
      </c>
      <c r="F232" s="37" t="s">
        <v>12</v>
      </c>
      <c r="G232" s="37" t="s">
        <v>13</v>
      </c>
      <c r="H232" s="37" t="s">
        <v>15</v>
      </c>
    </row>
    <row r="233" spans="1:8" ht="24" customHeight="1">
      <c r="A233" s="28" t="s">
        <v>222</v>
      </c>
      <c r="B233" s="28" t="s">
        <v>92</v>
      </c>
      <c r="C233" s="196" t="s">
        <v>266</v>
      </c>
      <c r="D233" s="196"/>
      <c r="E233" s="27" t="s">
        <v>37</v>
      </c>
      <c r="F233" s="49">
        <v>1</v>
      </c>
      <c r="G233" s="25"/>
      <c r="H233" s="25"/>
    </row>
    <row r="234" spans="1:8" ht="24" customHeight="1">
      <c r="A234" s="48" t="s">
        <v>218</v>
      </c>
      <c r="B234" s="48" t="s">
        <v>265</v>
      </c>
      <c r="C234" s="197" t="s">
        <v>263</v>
      </c>
      <c r="D234" s="197"/>
      <c r="E234" s="47" t="s">
        <v>262</v>
      </c>
      <c r="F234" s="46">
        <v>0.77400000000000002</v>
      </c>
      <c r="G234" s="45"/>
      <c r="H234" s="45"/>
    </row>
    <row r="235" spans="1:8" ht="24" customHeight="1">
      <c r="A235" s="48" t="s">
        <v>218</v>
      </c>
      <c r="B235" s="48" t="s">
        <v>305</v>
      </c>
      <c r="C235" s="197" t="s">
        <v>263</v>
      </c>
      <c r="D235" s="197"/>
      <c r="E235" s="47" t="s">
        <v>262</v>
      </c>
      <c r="F235" s="46">
        <v>0.2301</v>
      </c>
      <c r="G235" s="45"/>
      <c r="H235" s="45"/>
    </row>
    <row r="236" spans="1:8">
      <c r="A236" s="44"/>
      <c r="B236" s="44"/>
      <c r="C236" s="44" t="s">
        <v>215</v>
      </c>
      <c r="D236" s="43"/>
      <c r="E236" s="44" t="s">
        <v>214</v>
      </c>
      <c r="F236" s="43">
        <v>0</v>
      </c>
      <c r="G236" s="44" t="s">
        <v>213</v>
      </c>
      <c r="H236" s="43"/>
    </row>
    <row r="237" spans="1:8" ht="14.25" customHeight="1">
      <c r="A237" s="44"/>
      <c r="B237" s="44"/>
      <c r="C237" s="44" t="s">
        <v>212</v>
      </c>
      <c r="D237" s="43"/>
      <c r="E237" s="44"/>
      <c r="F237" s="192" t="s">
        <v>211</v>
      </c>
      <c r="G237" s="192"/>
      <c r="H237" s="43"/>
    </row>
    <row r="238" spans="1:8" ht="50.1" customHeight="1" thickBot="1">
      <c r="A238" s="20"/>
      <c r="B238" s="20"/>
      <c r="C238" s="20"/>
      <c r="D238" s="20"/>
      <c r="E238" s="20" t="s">
        <v>210</v>
      </c>
      <c r="F238" s="42" t="s">
        <v>409</v>
      </c>
      <c r="G238" s="20" t="s">
        <v>209</v>
      </c>
      <c r="H238" s="21"/>
    </row>
    <row r="239" spans="1:8" ht="0.95" customHeight="1" thickTop="1">
      <c r="A239" s="41"/>
      <c r="B239" s="41"/>
      <c r="C239" s="41"/>
      <c r="D239" s="41"/>
      <c r="E239" s="41"/>
      <c r="F239" s="41"/>
      <c r="G239" s="41"/>
      <c r="H239" s="41"/>
    </row>
    <row r="240" spans="1:8" ht="18" customHeight="1">
      <c r="A240" s="39" t="s">
        <v>93</v>
      </c>
      <c r="B240" s="39" t="s">
        <v>10</v>
      </c>
      <c r="C240" s="194" t="s">
        <v>223</v>
      </c>
      <c r="D240" s="194"/>
      <c r="E240" s="38" t="s">
        <v>11</v>
      </c>
      <c r="F240" s="37" t="s">
        <v>12</v>
      </c>
      <c r="G240" s="37" t="s">
        <v>13</v>
      </c>
      <c r="H240" s="37" t="s">
        <v>15</v>
      </c>
    </row>
    <row r="241" spans="1:8" ht="26.1" customHeight="1">
      <c r="A241" s="28" t="s">
        <v>222</v>
      </c>
      <c r="B241" s="28" t="s">
        <v>95</v>
      </c>
      <c r="C241" s="196" t="s">
        <v>266</v>
      </c>
      <c r="D241" s="196"/>
      <c r="E241" s="27" t="s">
        <v>85</v>
      </c>
      <c r="F241" s="49">
        <v>1</v>
      </c>
      <c r="G241" s="25"/>
      <c r="H241" s="25"/>
    </row>
    <row r="242" spans="1:8" ht="24" customHeight="1">
      <c r="A242" s="48" t="s">
        <v>218</v>
      </c>
      <c r="B242" s="48" t="s">
        <v>265</v>
      </c>
      <c r="C242" s="197" t="s">
        <v>263</v>
      </c>
      <c r="D242" s="197"/>
      <c r="E242" s="47" t="s">
        <v>262</v>
      </c>
      <c r="F242" s="46">
        <v>2.1957</v>
      </c>
      <c r="G242" s="45"/>
      <c r="H242" s="45"/>
    </row>
    <row r="243" spans="1:8" ht="26.1" customHeight="1">
      <c r="A243" s="48" t="s">
        <v>218</v>
      </c>
      <c r="B243" s="48" t="s">
        <v>303</v>
      </c>
      <c r="C243" s="197" t="s">
        <v>263</v>
      </c>
      <c r="D243" s="197"/>
      <c r="E243" s="47" t="s">
        <v>262</v>
      </c>
      <c r="F243" s="46">
        <v>0.35410000000000003</v>
      </c>
      <c r="G243" s="45"/>
      <c r="H243" s="45"/>
    </row>
    <row r="244" spans="1:8" ht="25.5" customHeight="1">
      <c r="A244" s="44"/>
      <c r="B244" s="44"/>
      <c r="C244" s="44" t="s">
        <v>215</v>
      </c>
      <c r="D244" s="43"/>
      <c r="E244" s="44" t="s">
        <v>214</v>
      </c>
      <c r="F244" s="43">
        <v>0</v>
      </c>
      <c r="G244" s="44" t="s">
        <v>213</v>
      </c>
      <c r="H244" s="43"/>
    </row>
    <row r="245" spans="1:8" ht="14.25" customHeight="1">
      <c r="A245" s="44"/>
      <c r="B245" s="44"/>
      <c r="C245" s="44" t="s">
        <v>212</v>
      </c>
      <c r="D245" s="43"/>
      <c r="E245" s="44"/>
      <c r="F245" s="192" t="s">
        <v>211</v>
      </c>
      <c r="G245" s="192"/>
      <c r="H245" s="43"/>
    </row>
    <row r="246" spans="1:8" ht="50.1" customHeight="1" thickBot="1">
      <c r="A246" s="20"/>
      <c r="B246" s="20"/>
      <c r="C246" s="20"/>
      <c r="D246" s="20"/>
      <c r="E246" s="20" t="s">
        <v>210</v>
      </c>
      <c r="F246" s="42" t="s">
        <v>304</v>
      </c>
      <c r="G246" s="20" t="s">
        <v>209</v>
      </c>
      <c r="H246" s="21"/>
    </row>
    <row r="247" spans="1:8" ht="0.95" customHeight="1" thickTop="1">
      <c r="A247" s="41"/>
      <c r="B247" s="41"/>
      <c r="C247" s="41"/>
      <c r="D247" s="41"/>
      <c r="E247" s="41"/>
      <c r="F247" s="41"/>
      <c r="G247" s="41"/>
      <c r="H247" s="41"/>
    </row>
    <row r="248" spans="1:8" ht="18" customHeight="1">
      <c r="A248" s="39" t="s">
        <v>96</v>
      </c>
      <c r="B248" s="39" t="s">
        <v>10</v>
      </c>
      <c r="C248" s="194" t="s">
        <v>223</v>
      </c>
      <c r="D248" s="194"/>
      <c r="E248" s="38" t="s">
        <v>11</v>
      </c>
      <c r="F248" s="37" t="s">
        <v>12</v>
      </c>
      <c r="G248" s="37" t="s">
        <v>13</v>
      </c>
      <c r="H248" s="37" t="s">
        <v>15</v>
      </c>
    </row>
    <row r="249" spans="1:8" ht="26.1" customHeight="1">
      <c r="A249" s="28" t="s">
        <v>222</v>
      </c>
      <c r="B249" s="28" t="s">
        <v>98</v>
      </c>
      <c r="C249" s="196" t="s">
        <v>266</v>
      </c>
      <c r="D249" s="196"/>
      <c r="E249" s="27" t="s">
        <v>37</v>
      </c>
      <c r="F249" s="49">
        <v>1</v>
      </c>
      <c r="G249" s="25"/>
      <c r="H249" s="25"/>
    </row>
    <row r="250" spans="1:8" ht="24" customHeight="1">
      <c r="A250" s="48" t="s">
        <v>218</v>
      </c>
      <c r="B250" s="48" t="s">
        <v>303</v>
      </c>
      <c r="C250" s="197" t="s">
        <v>263</v>
      </c>
      <c r="D250" s="197"/>
      <c r="E250" s="47" t="s">
        <v>262</v>
      </c>
      <c r="F250" s="46">
        <v>0.1087</v>
      </c>
      <c r="G250" s="45"/>
      <c r="H250" s="45"/>
    </row>
    <row r="251" spans="1:8" ht="24" customHeight="1">
      <c r="A251" s="48" t="s">
        <v>218</v>
      </c>
      <c r="B251" s="48" t="s">
        <v>265</v>
      </c>
      <c r="C251" s="197" t="s">
        <v>263</v>
      </c>
      <c r="D251" s="197"/>
      <c r="E251" s="47" t="s">
        <v>262</v>
      </c>
      <c r="F251" s="46">
        <v>0.3075</v>
      </c>
      <c r="G251" s="45"/>
      <c r="H251" s="45"/>
    </row>
    <row r="252" spans="1:8" ht="25.5" customHeight="1">
      <c r="A252" s="44"/>
      <c r="B252" s="44"/>
      <c r="C252" s="44" t="s">
        <v>215</v>
      </c>
      <c r="D252" s="43">
        <v>10.4</v>
      </c>
      <c r="E252" s="44" t="s">
        <v>214</v>
      </c>
      <c r="F252" s="43">
        <v>0</v>
      </c>
      <c r="G252" s="44" t="s">
        <v>213</v>
      </c>
      <c r="H252" s="43">
        <v>10.4</v>
      </c>
    </row>
    <row r="253" spans="1:8" ht="14.25" customHeight="1">
      <c r="A253" s="44"/>
      <c r="B253" s="44"/>
      <c r="C253" s="44" t="s">
        <v>212</v>
      </c>
      <c r="D253" s="43">
        <v>3.81</v>
      </c>
      <c r="E253" s="44"/>
      <c r="F253" s="192" t="s">
        <v>211</v>
      </c>
      <c r="G253" s="192"/>
      <c r="H253" s="43">
        <v>18.46</v>
      </c>
    </row>
    <row r="254" spans="1:8" ht="50.1" customHeight="1" thickBot="1">
      <c r="A254" s="20"/>
      <c r="B254" s="20"/>
      <c r="C254" s="20"/>
      <c r="D254" s="20"/>
      <c r="E254" s="20" t="s">
        <v>210</v>
      </c>
      <c r="F254" s="42" t="s">
        <v>302</v>
      </c>
      <c r="G254" s="20" t="s">
        <v>209</v>
      </c>
      <c r="H254" s="21">
        <v>3322.8</v>
      </c>
    </row>
    <row r="255" spans="1:8" ht="0.95" customHeight="1" thickTop="1">
      <c r="A255" s="41"/>
      <c r="B255" s="41"/>
      <c r="C255" s="41"/>
      <c r="D255" s="41"/>
      <c r="E255" s="41"/>
      <c r="F255" s="41"/>
      <c r="G255" s="41"/>
      <c r="H255" s="41"/>
    </row>
    <row r="256" spans="1:8" ht="18" customHeight="1">
      <c r="A256" s="39" t="s">
        <v>99</v>
      </c>
      <c r="B256" s="39" t="s">
        <v>10</v>
      </c>
      <c r="C256" s="194" t="s">
        <v>223</v>
      </c>
      <c r="D256" s="194"/>
      <c r="E256" s="38" t="s">
        <v>11</v>
      </c>
      <c r="F256" s="37" t="s">
        <v>12</v>
      </c>
      <c r="G256" s="37" t="s">
        <v>13</v>
      </c>
      <c r="H256" s="37" t="s">
        <v>15</v>
      </c>
    </row>
    <row r="257" spans="1:8" ht="26.1" customHeight="1">
      <c r="A257" s="28" t="s">
        <v>222</v>
      </c>
      <c r="B257" s="28" t="s">
        <v>101</v>
      </c>
      <c r="C257" s="196" t="s">
        <v>301</v>
      </c>
      <c r="D257" s="196"/>
      <c r="E257" s="27" t="s">
        <v>102</v>
      </c>
      <c r="F257" s="49">
        <v>1</v>
      </c>
      <c r="G257" s="25"/>
      <c r="H257" s="25"/>
    </row>
    <row r="258" spans="1:8" ht="24" customHeight="1">
      <c r="A258" s="55" t="s">
        <v>225</v>
      </c>
      <c r="B258" s="55" t="s">
        <v>300</v>
      </c>
      <c r="C258" s="193" t="s">
        <v>229</v>
      </c>
      <c r="D258" s="193"/>
      <c r="E258" s="54" t="s">
        <v>262</v>
      </c>
      <c r="F258" s="53">
        <v>1.2849999999999999</v>
      </c>
      <c r="G258" s="52"/>
      <c r="H258" s="52"/>
    </row>
    <row r="259" spans="1:8" ht="24" customHeight="1">
      <c r="A259" s="55" t="s">
        <v>225</v>
      </c>
      <c r="B259" s="55" t="s">
        <v>299</v>
      </c>
      <c r="C259" s="193" t="s">
        <v>229</v>
      </c>
      <c r="D259" s="193"/>
      <c r="E259" s="54" t="s">
        <v>262</v>
      </c>
      <c r="F259" s="53">
        <v>0.59</v>
      </c>
      <c r="G259" s="52"/>
      <c r="H259" s="52"/>
    </row>
    <row r="260" spans="1:8" ht="25.5" customHeight="1">
      <c r="A260" s="44"/>
      <c r="B260" s="44"/>
      <c r="C260" s="44" t="s">
        <v>215</v>
      </c>
      <c r="D260" s="43"/>
      <c r="E260" s="44" t="s">
        <v>214</v>
      </c>
      <c r="F260" s="43">
        <v>0</v>
      </c>
      <c r="G260" s="44" t="s">
        <v>213</v>
      </c>
      <c r="H260" s="43"/>
    </row>
    <row r="261" spans="1:8" ht="14.25" customHeight="1">
      <c r="A261" s="44"/>
      <c r="B261" s="44"/>
      <c r="C261" s="44" t="s">
        <v>212</v>
      </c>
      <c r="D261" s="43"/>
      <c r="E261" s="44"/>
      <c r="F261" s="192" t="s">
        <v>211</v>
      </c>
      <c r="G261" s="192"/>
      <c r="H261" s="43"/>
    </row>
    <row r="262" spans="1:8" ht="50.1" customHeight="1" thickBot="1">
      <c r="A262" s="20"/>
      <c r="B262" s="20"/>
      <c r="C262" s="20"/>
      <c r="D262" s="20"/>
      <c r="E262" s="20" t="s">
        <v>210</v>
      </c>
      <c r="F262" s="42" t="s">
        <v>298</v>
      </c>
      <c r="G262" s="20" t="s">
        <v>209</v>
      </c>
      <c r="H262" s="21"/>
    </row>
    <row r="263" spans="1:8" ht="0.95" customHeight="1" thickTop="1">
      <c r="A263" s="41"/>
      <c r="B263" s="41"/>
      <c r="C263" s="41"/>
      <c r="D263" s="41"/>
      <c r="E263" s="41"/>
      <c r="F263" s="41"/>
      <c r="G263" s="41"/>
      <c r="H263" s="41"/>
    </row>
    <row r="264" spans="1:8" ht="18" customHeight="1">
      <c r="A264" s="39" t="s">
        <v>103</v>
      </c>
      <c r="B264" s="39" t="s">
        <v>10</v>
      </c>
      <c r="C264" s="194" t="s">
        <v>223</v>
      </c>
      <c r="D264" s="194"/>
      <c r="E264" s="38" t="s">
        <v>11</v>
      </c>
      <c r="F264" s="37" t="s">
        <v>12</v>
      </c>
      <c r="G264" s="37" t="s">
        <v>13</v>
      </c>
      <c r="H264" s="37" t="s">
        <v>15</v>
      </c>
    </row>
    <row r="265" spans="1:8" ht="26.1" customHeight="1">
      <c r="A265" s="28" t="s">
        <v>222</v>
      </c>
      <c r="B265" s="28" t="s">
        <v>105</v>
      </c>
      <c r="C265" s="196" t="s">
        <v>20</v>
      </c>
      <c r="D265" s="196"/>
      <c r="E265" s="27" t="s">
        <v>106</v>
      </c>
      <c r="F265" s="49">
        <v>1</v>
      </c>
      <c r="G265" s="25"/>
      <c r="H265" s="25"/>
    </row>
    <row r="266" spans="1:8" ht="24" customHeight="1">
      <c r="A266" s="48" t="s">
        <v>218</v>
      </c>
      <c r="B266" s="48" t="s">
        <v>297</v>
      </c>
      <c r="C266" s="197" t="s">
        <v>263</v>
      </c>
      <c r="D266" s="197"/>
      <c r="E266" s="47" t="s">
        <v>262</v>
      </c>
      <c r="F266" s="46">
        <v>180</v>
      </c>
      <c r="G266" s="45"/>
      <c r="H266" s="45"/>
    </row>
    <row r="267" spans="1:8" ht="24" customHeight="1">
      <c r="A267" s="48" t="s">
        <v>218</v>
      </c>
      <c r="B267" s="48" t="s">
        <v>296</v>
      </c>
      <c r="C267" s="197" t="s">
        <v>263</v>
      </c>
      <c r="D267" s="197"/>
      <c r="E267" s="47" t="s">
        <v>262</v>
      </c>
      <c r="F267" s="46">
        <v>90</v>
      </c>
      <c r="G267" s="45"/>
      <c r="H267" s="45"/>
    </row>
    <row r="268" spans="1:8">
      <c r="A268" s="44"/>
      <c r="B268" s="44"/>
      <c r="C268" s="44" t="s">
        <v>215</v>
      </c>
      <c r="D268" s="43"/>
      <c r="E268" s="44" t="s">
        <v>214</v>
      </c>
      <c r="F268" s="43">
        <v>0</v>
      </c>
      <c r="G268" s="44" t="s">
        <v>213</v>
      </c>
      <c r="H268" s="43"/>
    </row>
    <row r="269" spans="1:8" ht="14.25" customHeight="1">
      <c r="A269" s="44"/>
      <c r="B269" s="44"/>
      <c r="C269" s="44" t="s">
        <v>212</v>
      </c>
      <c r="D269" s="43"/>
      <c r="E269" s="44"/>
      <c r="F269" s="192" t="s">
        <v>211</v>
      </c>
      <c r="G269" s="192"/>
      <c r="H269" s="43"/>
    </row>
    <row r="270" spans="1:8" ht="50.1" customHeight="1" thickBot="1">
      <c r="A270" s="20"/>
      <c r="B270" s="20"/>
      <c r="C270" s="20"/>
      <c r="D270" s="20"/>
      <c r="E270" s="20" t="s">
        <v>210</v>
      </c>
      <c r="F270" s="42" t="s">
        <v>269</v>
      </c>
      <c r="G270" s="20" t="s">
        <v>209</v>
      </c>
      <c r="H270" s="21"/>
    </row>
    <row r="271" spans="1:8" ht="0.95" customHeight="1" thickTop="1">
      <c r="A271" s="41"/>
      <c r="B271" s="41"/>
      <c r="C271" s="41"/>
      <c r="D271" s="41"/>
      <c r="E271" s="41"/>
      <c r="F271" s="41"/>
      <c r="G271" s="41"/>
      <c r="H271" s="41"/>
    </row>
    <row r="272" spans="1:8" ht="18" customHeight="1">
      <c r="A272" s="39" t="s">
        <v>107</v>
      </c>
      <c r="B272" s="39" t="s">
        <v>10</v>
      </c>
      <c r="C272" s="194" t="s">
        <v>223</v>
      </c>
      <c r="D272" s="194"/>
      <c r="E272" s="38" t="s">
        <v>11</v>
      </c>
      <c r="F272" s="37" t="s">
        <v>12</v>
      </c>
      <c r="G272" s="37" t="s">
        <v>13</v>
      </c>
      <c r="H272" s="37" t="s">
        <v>15</v>
      </c>
    </row>
    <row r="273" spans="1:8" ht="26.1" customHeight="1">
      <c r="A273" s="28" t="s">
        <v>222</v>
      </c>
      <c r="B273" s="28" t="s">
        <v>109</v>
      </c>
      <c r="C273" s="196">
        <v>343</v>
      </c>
      <c r="D273" s="196"/>
      <c r="E273" s="27" t="s">
        <v>37</v>
      </c>
      <c r="F273" s="49">
        <v>1</v>
      </c>
      <c r="G273" s="25"/>
      <c r="H273" s="25"/>
    </row>
    <row r="274" spans="1:8" ht="26.1" customHeight="1">
      <c r="A274" s="39" t="s">
        <v>7</v>
      </c>
      <c r="B274" s="39" t="s">
        <v>10</v>
      </c>
      <c r="C274" s="194" t="s">
        <v>223</v>
      </c>
      <c r="D274" s="205"/>
      <c r="E274" s="38" t="s">
        <v>11</v>
      </c>
      <c r="F274" s="37" t="s">
        <v>12</v>
      </c>
      <c r="G274" s="37" t="s">
        <v>13</v>
      </c>
      <c r="H274" s="37" t="s">
        <v>15</v>
      </c>
    </row>
    <row r="275" spans="1:8" ht="26.1" customHeight="1">
      <c r="A275" s="55" t="s">
        <v>225</v>
      </c>
      <c r="B275" s="55" t="s">
        <v>294</v>
      </c>
      <c r="C275" s="193" t="s">
        <v>229</v>
      </c>
      <c r="D275" s="193"/>
      <c r="E275" s="54" t="s">
        <v>228</v>
      </c>
      <c r="F275" s="53">
        <v>1.2</v>
      </c>
      <c r="G275" s="52"/>
      <c r="H275" s="51"/>
    </row>
    <row r="276" spans="1:8" ht="25.5" customHeight="1">
      <c r="A276" s="48" t="s">
        <v>222</v>
      </c>
      <c r="B276" s="48" t="s">
        <v>295</v>
      </c>
      <c r="C276" s="197" t="s">
        <v>258</v>
      </c>
      <c r="D276" s="197"/>
      <c r="E276" s="47" t="s">
        <v>228</v>
      </c>
      <c r="F276" s="46">
        <v>1.2</v>
      </c>
      <c r="G276" s="45"/>
      <c r="H276" s="56"/>
    </row>
    <row r="277" spans="1:8" ht="14.25" customHeight="1">
      <c r="A277" s="204" t="s">
        <v>257</v>
      </c>
      <c r="B277" s="205"/>
      <c r="C277" s="205"/>
      <c r="D277" s="205"/>
      <c r="E277" s="205"/>
      <c r="F277" s="205"/>
      <c r="G277" s="205"/>
      <c r="H277" s="205"/>
    </row>
    <row r="278" spans="1:8" ht="50.1" customHeight="1">
      <c r="A278" s="39" t="s">
        <v>7</v>
      </c>
      <c r="B278" s="39" t="s">
        <v>10</v>
      </c>
      <c r="C278" s="194" t="s">
        <v>223</v>
      </c>
      <c r="D278" s="205"/>
      <c r="E278" s="38" t="s">
        <v>11</v>
      </c>
      <c r="F278" s="37" t="s">
        <v>12</v>
      </c>
      <c r="G278" s="37" t="s">
        <v>13</v>
      </c>
      <c r="H278" s="37" t="s">
        <v>15</v>
      </c>
    </row>
    <row r="279" spans="1:8" ht="0.95" customHeight="1">
      <c r="A279" s="55" t="s">
        <v>225</v>
      </c>
      <c r="B279" s="55" t="s">
        <v>294</v>
      </c>
      <c r="C279" s="193" t="s">
        <v>229</v>
      </c>
      <c r="D279" s="193"/>
      <c r="E279" s="54" t="s">
        <v>228</v>
      </c>
      <c r="F279" s="53">
        <v>1.2</v>
      </c>
      <c r="G279" s="52" t="s">
        <v>293</v>
      </c>
      <c r="H279" s="51" t="s">
        <v>292</v>
      </c>
    </row>
    <row r="280" spans="1:8" ht="18" customHeight="1">
      <c r="A280" s="55" t="s">
        <v>225</v>
      </c>
      <c r="B280" s="55" t="s">
        <v>250</v>
      </c>
      <c r="C280" s="193" t="s">
        <v>241</v>
      </c>
      <c r="D280" s="193"/>
      <c r="E280" s="54" t="s">
        <v>233</v>
      </c>
      <c r="F280" s="53">
        <v>0.12216</v>
      </c>
      <c r="G280" s="52"/>
      <c r="H280" s="51"/>
    </row>
    <row r="281" spans="1:8" ht="24" customHeight="1">
      <c r="A281" s="55" t="s">
        <v>225</v>
      </c>
      <c r="B281" s="55" t="s">
        <v>236</v>
      </c>
      <c r="C281" s="193" t="s">
        <v>224</v>
      </c>
      <c r="D281" s="193"/>
      <c r="E281" s="54" t="s">
        <v>235</v>
      </c>
      <c r="F281" s="53">
        <v>8.4000000000000003E-4</v>
      </c>
      <c r="G281" s="52"/>
      <c r="H281" s="51"/>
    </row>
    <row r="282" spans="1:8" ht="15" customHeight="1">
      <c r="A282" s="55" t="s">
        <v>225</v>
      </c>
      <c r="B282" s="55" t="s">
        <v>239</v>
      </c>
      <c r="C282" s="193" t="s">
        <v>224</v>
      </c>
      <c r="D282" s="193"/>
      <c r="E282" s="54" t="s">
        <v>233</v>
      </c>
      <c r="F282" s="53">
        <v>7.2000000000000005E-4</v>
      </c>
      <c r="G282" s="52"/>
      <c r="H282" s="51"/>
    </row>
    <row r="283" spans="1:8" ht="24" customHeight="1">
      <c r="A283" s="55" t="s">
        <v>225</v>
      </c>
      <c r="B283" s="55" t="s">
        <v>238</v>
      </c>
      <c r="C283" s="193" t="s">
        <v>224</v>
      </c>
      <c r="D283" s="193"/>
      <c r="E283" s="54" t="s">
        <v>233</v>
      </c>
      <c r="F283" s="53">
        <v>2.4000000000000001E-4</v>
      </c>
      <c r="G283" s="52"/>
      <c r="H283" s="51"/>
    </row>
    <row r="284" spans="1:8" ht="24" customHeight="1">
      <c r="A284" s="55" t="s">
        <v>225</v>
      </c>
      <c r="B284" s="55" t="s">
        <v>244</v>
      </c>
      <c r="C284" s="193" t="s">
        <v>224</v>
      </c>
      <c r="D284" s="193"/>
      <c r="E284" s="54" t="s">
        <v>235</v>
      </c>
      <c r="F284" s="53">
        <v>2.7599999999999999E-3</v>
      </c>
      <c r="G284" s="52"/>
      <c r="H284" s="51"/>
    </row>
    <row r="285" spans="1:8" ht="39.950000000000003" customHeight="1">
      <c r="A285" s="55" t="s">
        <v>225</v>
      </c>
      <c r="B285" s="55" t="s">
        <v>249</v>
      </c>
      <c r="C285" s="193" t="s">
        <v>224</v>
      </c>
      <c r="D285" s="193"/>
      <c r="E285" s="54" t="s">
        <v>248</v>
      </c>
      <c r="F285" s="53">
        <v>8.4000000000000003E-4</v>
      </c>
      <c r="G285" s="52"/>
      <c r="H285" s="51"/>
    </row>
    <row r="286" spans="1:8" ht="15" customHeight="1">
      <c r="A286" s="55" t="s">
        <v>225</v>
      </c>
      <c r="B286" s="55" t="s">
        <v>243</v>
      </c>
      <c r="C286" s="193" t="s">
        <v>224</v>
      </c>
      <c r="D286" s="193"/>
      <c r="E286" s="54" t="s">
        <v>233</v>
      </c>
      <c r="F286" s="53">
        <v>5.4000000000000003E-3</v>
      </c>
      <c r="G286" s="52"/>
      <c r="H286" s="51"/>
    </row>
    <row r="287" spans="1:8" ht="24" customHeight="1">
      <c r="A287" s="55" t="s">
        <v>225</v>
      </c>
      <c r="B287" s="55" t="s">
        <v>291</v>
      </c>
      <c r="C287" s="193" t="s">
        <v>224</v>
      </c>
      <c r="D287" s="193"/>
      <c r="E287" s="54" t="s">
        <v>233</v>
      </c>
      <c r="F287" s="53">
        <v>1.2E-4</v>
      </c>
      <c r="G287" s="52"/>
      <c r="H287" s="51"/>
    </row>
    <row r="288" spans="1:8" ht="26.1" customHeight="1">
      <c r="A288" s="55" t="s">
        <v>225</v>
      </c>
      <c r="B288" s="55" t="s">
        <v>245</v>
      </c>
      <c r="C288" s="193" t="s">
        <v>224</v>
      </c>
      <c r="D288" s="193"/>
      <c r="E288" s="54" t="s">
        <v>233</v>
      </c>
      <c r="F288" s="53">
        <v>2.16E-3</v>
      </c>
      <c r="G288" s="52"/>
      <c r="H288" s="51"/>
    </row>
    <row r="289" spans="1:8" ht="26.1" customHeight="1">
      <c r="A289" s="55" t="s">
        <v>225</v>
      </c>
      <c r="B289" s="55" t="s">
        <v>290</v>
      </c>
      <c r="C289" s="193" t="s">
        <v>287</v>
      </c>
      <c r="D289" s="193"/>
      <c r="E289" s="54" t="s">
        <v>233</v>
      </c>
      <c r="F289" s="53">
        <v>1.2E-4</v>
      </c>
      <c r="G289" s="52"/>
      <c r="H289" s="51"/>
    </row>
    <row r="290" spans="1:8" ht="26.1" customHeight="1">
      <c r="A290" s="55" t="s">
        <v>225</v>
      </c>
      <c r="B290" s="55" t="s">
        <v>251</v>
      </c>
      <c r="C290" s="193" t="s">
        <v>241</v>
      </c>
      <c r="D290" s="193"/>
      <c r="E290" s="54" t="s">
        <v>46</v>
      </c>
      <c r="F290" s="53">
        <v>4.8000000000000001E-4</v>
      </c>
      <c r="G290" s="52"/>
      <c r="H290" s="51"/>
    </row>
    <row r="291" spans="1:8" ht="26.1" customHeight="1">
      <c r="A291" s="55" t="s">
        <v>225</v>
      </c>
      <c r="B291" s="55" t="s">
        <v>237</v>
      </c>
      <c r="C291" s="193" t="s">
        <v>224</v>
      </c>
      <c r="D291" s="193"/>
      <c r="E291" s="54" t="s">
        <v>233</v>
      </c>
      <c r="F291" s="53">
        <v>0.12216</v>
      </c>
      <c r="G291" s="52"/>
      <c r="H291" s="51"/>
    </row>
    <row r="292" spans="1:8" ht="24" customHeight="1">
      <c r="A292" s="55" t="s">
        <v>225</v>
      </c>
      <c r="B292" s="55" t="s">
        <v>234</v>
      </c>
      <c r="C292" s="193" t="s">
        <v>224</v>
      </c>
      <c r="D292" s="193"/>
      <c r="E292" s="54" t="s">
        <v>233</v>
      </c>
      <c r="F292" s="53">
        <v>1.8E-3</v>
      </c>
      <c r="G292" s="52"/>
      <c r="H292" s="51"/>
    </row>
    <row r="293" spans="1:8" ht="24" customHeight="1">
      <c r="A293" s="55" t="s">
        <v>225</v>
      </c>
      <c r="B293" s="55" t="s">
        <v>289</v>
      </c>
      <c r="C293" s="193" t="s">
        <v>224</v>
      </c>
      <c r="D293" s="193"/>
      <c r="E293" s="54" t="s">
        <v>233</v>
      </c>
      <c r="F293" s="53">
        <v>2.4000000000000001E-4</v>
      </c>
      <c r="G293" s="52"/>
      <c r="H293" s="51"/>
    </row>
    <row r="294" spans="1:8" ht="24" customHeight="1">
      <c r="A294" s="55" t="s">
        <v>225</v>
      </c>
      <c r="B294" s="55" t="s">
        <v>240</v>
      </c>
      <c r="C294" s="193" t="s">
        <v>224</v>
      </c>
      <c r="D294" s="193"/>
      <c r="E294" s="54" t="s">
        <v>233</v>
      </c>
      <c r="F294" s="53">
        <v>5.4000000000000003E-3</v>
      </c>
      <c r="G294" s="52"/>
      <c r="H294" s="51"/>
    </row>
    <row r="295" spans="1:8" ht="24" customHeight="1">
      <c r="A295" s="55" t="s">
        <v>225</v>
      </c>
      <c r="B295" s="55" t="s">
        <v>242</v>
      </c>
      <c r="C295" s="193" t="s">
        <v>241</v>
      </c>
      <c r="D295" s="193"/>
      <c r="E295" s="54" t="s">
        <v>233</v>
      </c>
      <c r="F295" s="53">
        <v>5.4000000000000003E-3</v>
      </c>
      <c r="G295" s="52"/>
      <c r="H295" s="51"/>
    </row>
    <row r="296" spans="1:8" ht="24" customHeight="1">
      <c r="A296" s="55" t="s">
        <v>225</v>
      </c>
      <c r="B296" s="55" t="s">
        <v>288</v>
      </c>
      <c r="C296" s="193" t="s">
        <v>287</v>
      </c>
      <c r="D296" s="193"/>
      <c r="E296" s="54" t="s">
        <v>233</v>
      </c>
      <c r="F296" s="53">
        <v>1.2E-4</v>
      </c>
      <c r="G296" s="52"/>
      <c r="H296" s="51"/>
    </row>
    <row r="297" spans="1:8" ht="26.1" customHeight="1">
      <c r="A297" s="55" t="s">
        <v>225</v>
      </c>
      <c r="B297" s="55" t="s">
        <v>286</v>
      </c>
      <c r="C297" s="193" t="s">
        <v>224</v>
      </c>
      <c r="D297" s="193"/>
      <c r="E297" s="54" t="s">
        <v>233</v>
      </c>
      <c r="F297" s="53">
        <v>2.4000000000000001E-4</v>
      </c>
      <c r="G297" s="52"/>
      <c r="H297" s="51"/>
    </row>
    <row r="298" spans="1:8" ht="24" customHeight="1">
      <c r="A298" s="55" t="s">
        <v>225</v>
      </c>
      <c r="B298" s="55" t="s">
        <v>255</v>
      </c>
      <c r="C298" s="193" t="s">
        <v>224</v>
      </c>
      <c r="D298" s="193"/>
      <c r="E298" s="54" t="s">
        <v>233</v>
      </c>
      <c r="F298" s="53">
        <v>7.8479999999999994E-2</v>
      </c>
      <c r="G298" s="52"/>
      <c r="H298" s="51"/>
    </row>
    <row r="299" spans="1:8" ht="24" customHeight="1">
      <c r="A299" s="55" t="s">
        <v>225</v>
      </c>
      <c r="B299" s="55" t="s">
        <v>285</v>
      </c>
      <c r="C299" s="193" t="s">
        <v>224</v>
      </c>
      <c r="D299" s="193"/>
      <c r="E299" s="54" t="s">
        <v>233</v>
      </c>
      <c r="F299" s="53">
        <v>2.4000000000000001E-4</v>
      </c>
      <c r="G299" s="52"/>
      <c r="H299" s="51"/>
    </row>
    <row r="300" spans="1:8" ht="24" customHeight="1">
      <c r="A300" s="44"/>
      <c r="B300" s="44"/>
      <c r="C300" s="44" t="s">
        <v>215</v>
      </c>
      <c r="D300" s="43"/>
      <c r="E300" s="44" t="s">
        <v>214</v>
      </c>
      <c r="F300" s="43">
        <v>0</v>
      </c>
      <c r="G300" s="44" t="s">
        <v>213</v>
      </c>
      <c r="H300" s="43"/>
    </row>
    <row r="301" spans="1:8" ht="24" customHeight="1">
      <c r="A301" s="44"/>
      <c r="B301" s="44"/>
      <c r="C301" s="44" t="s">
        <v>212</v>
      </c>
      <c r="D301" s="43"/>
      <c r="E301" s="44"/>
      <c r="F301" s="192" t="s">
        <v>211</v>
      </c>
      <c r="G301" s="192"/>
      <c r="H301" s="43"/>
    </row>
    <row r="302" spans="1:8" ht="58.15" customHeight="1">
      <c r="A302" s="20"/>
      <c r="B302" s="20"/>
      <c r="C302" s="20"/>
      <c r="D302" s="20"/>
      <c r="E302" s="20" t="s">
        <v>210</v>
      </c>
      <c r="F302" s="42" t="s">
        <v>284</v>
      </c>
      <c r="G302" s="20" t="s">
        <v>209</v>
      </c>
      <c r="H302" s="21"/>
    </row>
    <row r="303" spans="1:8" s="80" customFormat="1" ht="18" customHeight="1">
      <c r="A303" s="81" t="s">
        <v>499</v>
      </c>
      <c r="B303" s="81" t="s">
        <v>10</v>
      </c>
      <c r="C303" s="198" t="s">
        <v>223</v>
      </c>
      <c r="D303" s="199"/>
      <c r="E303" s="38" t="s">
        <v>11</v>
      </c>
      <c r="F303" s="85" t="s">
        <v>12</v>
      </c>
      <c r="G303" s="85" t="s">
        <v>13</v>
      </c>
      <c r="H303" s="85" t="s">
        <v>15</v>
      </c>
    </row>
    <row r="304" spans="1:8" s="80" customFormat="1" ht="26.1" customHeight="1">
      <c r="A304" s="82" t="s">
        <v>222</v>
      </c>
      <c r="B304" s="82" t="s">
        <v>105</v>
      </c>
      <c r="C304" s="200" t="s">
        <v>20</v>
      </c>
      <c r="D304" s="201"/>
      <c r="E304" s="27" t="s">
        <v>37</v>
      </c>
      <c r="F304" s="49">
        <v>1</v>
      </c>
      <c r="G304" s="25"/>
      <c r="H304" s="25"/>
    </row>
    <row r="305" spans="1:8" s="80" customFormat="1" ht="24" customHeight="1">
      <c r="A305" s="83" t="s">
        <v>218</v>
      </c>
      <c r="B305" s="83" t="s">
        <v>502</v>
      </c>
      <c r="C305" s="202" t="s">
        <v>263</v>
      </c>
      <c r="D305" s="203"/>
      <c r="E305" s="47" t="s">
        <v>262</v>
      </c>
      <c r="F305" s="46">
        <v>0.39199000000000001</v>
      </c>
      <c r="G305" s="45"/>
      <c r="H305" s="45"/>
    </row>
    <row r="306" spans="1:8" s="80" customFormat="1" ht="24" customHeight="1">
      <c r="A306" s="83" t="s">
        <v>218</v>
      </c>
      <c r="B306" s="83" t="s">
        <v>503</v>
      </c>
      <c r="C306" s="202" t="s">
        <v>263</v>
      </c>
      <c r="D306" s="203"/>
      <c r="E306" s="47" t="s">
        <v>262</v>
      </c>
      <c r="F306" s="46">
        <v>0.33818999999999999</v>
      </c>
      <c r="G306" s="45"/>
      <c r="H306" s="45"/>
    </row>
    <row r="307" spans="1:8" s="80" customFormat="1">
      <c r="A307" s="84"/>
      <c r="B307" s="84"/>
      <c r="C307" s="84" t="s">
        <v>215</v>
      </c>
      <c r="D307" s="43"/>
      <c r="E307" s="84" t="s">
        <v>214</v>
      </c>
      <c r="F307" s="43">
        <v>0</v>
      </c>
      <c r="G307" s="84" t="s">
        <v>213</v>
      </c>
      <c r="H307" s="43"/>
    </row>
    <row r="308" spans="1:8" s="80" customFormat="1" ht="14.25" customHeight="1">
      <c r="A308" s="84"/>
      <c r="B308" s="84"/>
      <c r="C308" s="84" t="s">
        <v>212</v>
      </c>
      <c r="D308" s="43"/>
      <c r="E308" s="84"/>
      <c r="F308" s="192" t="s">
        <v>211</v>
      </c>
      <c r="G308" s="192"/>
      <c r="H308" s="43"/>
    </row>
    <row r="309" spans="1:8" s="80" customFormat="1" ht="50.1" customHeight="1">
      <c r="A309" s="78"/>
      <c r="B309" s="78"/>
      <c r="C309" s="78"/>
      <c r="D309" s="78"/>
      <c r="E309" s="78" t="s">
        <v>210</v>
      </c>
      <c r="F309" s="65">
        <v>54</v>
      </c>
      <c r="G309" s="78" t="s">
        <v>209</v>
      </c>
      <c r="H309" s="79"/>
    </row>
    <row r="310" spans="1:8" s="80" customFormat="1" ht="18" customHeight="1">
      <c r="A310" s="81" t="s">
        <v>500</v>
      </c>
      <c r="B310" s="81" t="s">
        <v>10</v>
      </c>
      <c r="C310" s="198" t="s">
        <v>223</v>
      </c>
      <c r="D310" s="199"/>
      <c r="E310" s="38" t="s">
        <v>11</v>
      </c>
      <c r="F310" s="85" t="s">
        <v>12</v>
      </c>
      <c r="G310" s="85" t="s">
        <v>13</v>
      </c>
      <c r="H310" s="85" t="s">
        <v>15</v>
      </c>
    </row>
    <row r="311" spans="1:8" s="80" customFormat="1" ht="26.1" customHeight="1">
      <c r="A311" s="82" t="s">
        <v>222</v>
      </c>
      <c r="B311" s="82" t="s">
        <v>483</v>
      </c>
      <c r="C311" s="200" t="s">
        <v>20</v>
      </c>
      <c r="D311" s="201"/>
      <c r="E311" s="27" t="s">
        <v>37</v>
      </c>
      <c r="F311" s="49">
        <v>1</v>
      </c>
      <c r="G311" s="25"/>
      <c r="H311" s="25"/>
    </row>
    <row r="312" spans="1:8" s="80" customFormat="1" ht="24" customHeight="1">
      <c r="A312" s="83" t="s">
        <v>218</v>
      </c>
      <c r="B312" s="83" t="s">
        <v>502</v>
      </c>
      <c r="C312" s="202" t="s">
        <v>263</v>
      </c>
      <c r="D312" s="203"/>
      <c r="E312" s="47" t="s">
        <v>262</v>
      </c>
      <c r="F312" s="46">
        <v>0.37483</v>
      </c>
      <c r="G312" s="45"/>
      <c r="H312" s="45"/>
    </row>
    <row r="313" spans="1:8" s="80" customFormat="1" ht="24" customHeight="1">
      <c r="A313" s="83" t="s">
        <v>218</v>
      </c>
      <c r="B313" s="83" t="s">
        <v>503</v>
      </c>
      <c r="C313" s="202" t="s">
        <v>263</v>
      </c>
      <c r="D313" s="203"/>
      <c r="E313" s="47" t="s">
        <v>262</v>
      </c>
      <c r="F313" s="46">
        <v>0.32338</v>
      </c>
      <c r="G313" s="45"/>
      <c r="H313" s="45"/>
    </row>
    <row r="314" spans="1:8" s="80" customFormat="1">
      <c r="A314" s="84"/>
      <c r="B314" s="84"/>
      <c r="C314" s="84" t="s">
        <v>215</v>
      </c>
      <c r="D314" s="43"/>
      <c r="E314" s="84" t="s">
        <v>214</v>
      </c>
      <c r="F314" s="43">
        <v>0</v>
      </c>
      <c r="G314" s="84" t="s">
        <v>213</v>
      </c>
      <c r="H314" s="43"/>
    </row>
    <row r="315" spans="1:8" s="80" customFormat="1" ht="14.25" customHeight="1">
      <c r="A315" s="84"/>
      <c r="B315" s="84"/>
      <c r="C315" s="84" t="s">
        <v>212</v>
      </c>
      <c r="D315" s="43"/>
      <c r="E315" s="84"/>
      <c r="F315" s="192" t="s">
        <v>211</v>
      </c>
      <c r="G315" s="192"/>
      <c r="H315" s="43"/>
    </row>
    <row r="316" spans="1:8" s="80" customFormat="1" ht="50.1" customHeight="1">
      <c r="A316" s="78"/>
      <c r="B316" s="78"/>
      <c r="C316" s="78"/>
      <c r="D316" s="78"/>
      <c r="E316" s="78" t="s">
        <v>210</v>
      </c>
      <c r="F316" s="42">
        <v>16</v>
      </c>
      <c r="G316" s="78" t="s">
        <v>209</v>
      </c>
      <c r="H316" s="79"/>
    </row>
    <row r="317" spans="1:8" s="80" customFormat="1" ht="58.15" customHeight="1" thickBot="1">
      <c r="A317" s="78"/>
      <c r="B317" s="78"/>
      <c r="C317" s="78"/>
      <c r="D317" s="78"/>
      <c r="E317" s="78"/>
      <c r="F317" s="42"/>
      <c r="G317" s="78"/>
      <c r="H317" s="79"/>
    </row>
    <row r="318" spans="1:8" ht="24" customHeight="1" thickTop="1">
      <c r="A318" s="41"/>
      <c r="B318" s="41"/>
      <c r="C318" s="41"/>
      <c r="D318" s="41"/>
      <c r="E318" s="41"/>
      <c r="F318" s="41"/>
      <c r="G318" s="41"/>
      <c r="H318" s="41"/>
    </row>
    <row r="319" spans="1:8" ht="24" customHeight="1">
      <c r="A319" s="36" t="s">
        <v>110</v>
      </c>
      <c r="B319" s="36" t="s">
        <v>111</v>
      </c>
      <c r="C319" s="36"/>
      <c r="D319" s="195"/>
      <c r="E319" s="195"/>
      <c r="F319" s="34"/>
      <c r="G319" s="36"/>
      <c r="H319" s="33">
        <v>15674.33</v>
      </c>
    </row>
    <row r="320" spans="1:8" ht="24" customHeight="1">
      <c r="A320" s="39" t="s">
        <v>112</v>
      </c>
      <c r="B320" s="39" t="s">
        <v>10</v>
      </c>
      <c r="C320" s="194" t="s">
        <v>223</v>
      </c>
      <c r="D320" s="194"/>
      <c r="E320" s="38" t="s">
        <v>11</v>
      </c>
      <c r="F320" s="37" t="s">
        <v>12</v>
      </c>
      <c r="G320" s="37" t="s">
        <v>13</v>
      </c>
      <c r="H320" s="37" t="s">
        <v>15</v>
      </c>
    </row>
    <row r="321" spans="1:8" ht="24" customHeight="1">
      <c r="A321" s="28" t="s">
        <v>222</v>
      </c>
      <c r="B321" s="28" t="s">
        <v>114</v>
      </c>
      <c r="C321" s="196" t="s">
        <v>20</v>
      </c>
      <c r="D321" s="196"/>
      <c r="E321" s="27" t="s">
        <v>115</v>
      </c>
      <c r="F321" s="49">
        <v>1</v>
      </c>
      <c r="G321" s="25"/>
      <c r="H321" s="25"/>
    </row>
    <row r="322" spans="1:8" ht="24" customHeight="1">
      <c r="A322" s="48" t="s">
        <v>218</v>
      </c>
      <c r="B322" s="48" t="s">
        <v>270</v>
      </c>
      <c r="C322" s="197" t="s">
        <v>263</v>
      </c>
      <c r="D322" s="197"/>
      <c r="E322" s="47" t="s">
        <v>262</v>
      </c>
      <c r="F322" s="46">
        <v>15</v>
      </c>
      <c r="G322" s="45"/>
      <c r="H322" s="45"/>
    </row>
    <row r="323" spans="1:8" ht="25.5">
      <c r="A323" s="48" t="s">
        <v>218</v>
      </c>
      <c r="B323" s="48" t="s">
        <v>271</v>
      </c>
      <c r="C323" s="197" t="s">
        <v>263</v>
      </c>
      <c r="D323" s="197"/>
      <c r="E323" s="47" t="s">
        <v>262</v>
      </c>
      <c r="F323" s="46">
        <v>30</v>
      </c>
      <c r="G323" s="45"/>
      <c r="H323" s="45"/>
    </row>
    <row r="324" spans="1:8" ht="14.25" customHeight="1">
      <c r="A324" s="44"/>
      <c r="B324" s="44"/>
      <c r="C324" s="44" t="s">
        <v>215</v>
      </c>
      <c r="D324" s="43"/>
      <c r="E324" s="44" t="s">
        <v>214</v>
      </c>
      <c r="F324" s="43">
        <v>0</v>
      </c>
      <c r="G324" s="44" t="s">
        <v>213</v>
      </c>
      <c r="H324" s="43"/>
    </row>
    <row r="325" spans="1:8" ht="50.1" customHeight="1">
      <c r="A325" s="44"/>
      <c r="B325" s="44"/>
      <c r="C325" s="44" t="s">
        <v>212</v>
      </c>
      <c r="D325" s="43"/>
      <c r="E325" s="44"/>
      <c r="F325" s="192" t="s">
        <v>211</v>
      </c>
      <c r="G325" s="192"/>
      <c r="H325" s="43"/>
    </row>
    <row r="326" spans="1:8" ht="0.95" customHeight="1" thickBot="1">
      <c r="A326" s="20"/>
      <c r="B326" s="20"/>
      <c r="C326" s="20"/>
      <c r="D326" s="20"/>
      <c r="E326" s="20" t="s">
        <v>210</v>
      </c>
      <c r="F326" s="42" t="s">
        <v>269</v>
      </c>
      <c r="G326" s="20" t="s">
        <v>209</v>
      </c>
      <c r="H326" s="21">
        <v>2094.09</v>
      </c>
    </row>
    <row r="327" spans="1:8" ht="24" customHeight="1" thickTop="1">
      <c r="A327" s="41"/>
      <c r="B327" s="41"/>
      <c r="C327" s="41"/>
      <c r="D327" s="41"/>
      <c r="E327" s="41"/>
      <c r="F327" s="41"/>
      <c r="G327" s="41"/>
      <c r="H327" s="41"/>
    </row>
    <row r="328" spans="1:8" ht="18" customHeight="1">
      <c r="A328" s="39" t="s">
        <v>116</v>
      </c>
      <c r="B328" s="39" t="s">
        <v>10</v>
      </c>
      <c r="C328" s="194" t="s">
        <v>223</v>
      </c>
      <c r="D328" s="194"/>
      <c r="E328" s="38" t="s">
        <v>11</v>
      </c>
      <c r="F328" s="37" t="s">
        <v>12</v>
      </c>
      <c r="G328" s="37" t="s">
        <v>13</v>
      </c>
      <c r="H328" s="37" t="s">
        <v>15</v>
      </c>
    </row>
    <row r="329" spans="1:8" ht="26.1" customHeight="1">
      <c r="A329" s="28" t="s">
        <v>222</v>
      </c>
      <c r="B329" s="28" t="s">
        <v>118</v>
      </c>
      <c r="C329" s="196" t="s">
        <v>266</v>
      </c>
      <c r="D329" s="196"/>
      <c r="E329" s="27" t="s">
        <v>25</v>
      </c>
      <c r="F329" s="49">
        <v>1</v>
      </c>
      <c r="G329" s="25"/>
      <c r="H329" s="25"/>
    </row>
    <row r="330" spans="1:8" ht="24" customHeight="1">
      <c r="A330" s="48" t="s">
        <v>218</v>
      </c>
      <c r="B330" s="48" t="s">
        <v>265</v>
      </c>
      <c r="C330" s="197" t="s">
        <v>263</v>
      </c>
      <c r="D330" s="197"/>
      <c r="E330" s="47" t="s">
        <v>262</v>
      </c>
      <c r="F330" s="46">
        <v>5.8000000000000003E-2</v>
      </c>
      <c r="G330" s="45"/>
      <c r="H330" s="45"/>
    </row>
    <row r="331" spans="1:8" ht="26.1" customHeight="1">
      <c r="A331" s="48" t="s">
        <v>218</v>
      </c>
      <c r="B331" s="48" t="s">
        <v>270</v>
      </c>
      <c r="C331" s="197" t="s">
        <v>263</v>
      </c>
      <c r="D331" s="197"/>
      <c r="E331" s="47" t="s">
        <v>262</v>
      </c>
      <c r="F331" s="46">
        <v>2.0500000000000001E-2</v>
      </c>
      <c r="G331" s="45"/>
      <c r="H331" s="45"/>
    </row>
    <row r="332" spans="1:8" ht="25.5" customHeight="1">
      <c r="A332" s="44"/>
      <c r="B332" s="44"/>
      <c r="C332" s="44" t="s">
        <v>215</v>
      </c>
      <c r="D332" s="43"/>
      <c r="E332" s="44" t="s">
        <v>214</v>
      </c>
      <c r="F332" s="43">
        <v>0</v>
      </c>
      <c r="G332" s="44" t="s">
        <v>213</v>
      </c>
      <c r="H332" s="43"/>
    </row>
    <row r="333" spans="1:8" ht="14.25" customHeight="1">
      <c r="A333" s="44"/>
      <c r="B333" s="44"/>
      <c r="C333" s="44" t="s">
        <v>212</v>
      </c>
      <c r="D333" s="43"/>
      <c r="E333" s="44"/>
      <c r="F333" s="192" t="s">
        <v>211</v>
      </c>
      <c r="G333" s="192"/>
      <c r="H333" s="43"/>
    </row>
    <row r="334" spans="1:8" ht="50.1" customHeight="1" thickBot="1">
      <c r="A334" s="20"/>
      <c r="B334" s="20"/>
      <c r="C334" s="20"/>
      <c r="D334" s="20"/>
      <c r="E334" s="20" t="s">
        <v>210</v>
      </c>
      <c r="F334" s="42" t="s">
        <v>283</v>
      </c>
      <c r="G334" s="20" t="s">
        <v>209</v>
      </c>
      <c r="H334" s="21"/>
    </row>
    <row r="335" spans="1:8" ht="0.95" customHeight="1" thickTop="1">
      <c r="A335" s="41"/>
      <c r="B335" s="41"/>
      <c r="C335" s="41"/>
      <c r="D335" s="41"/>
      <c r="E335" s="41"/>
      <c r="F335" s="41"/>
      <c r="G335" s="41"/>
      <c r="H335" s="41"/>
    </row>
    <row r="336" spans="1:8" ht="18" customHeight="1">
      <c r="A336" s="39" t="s">
        <v>119</v>
      </c>
      <c r="B336" s="39" t="s">
        <v>10</v>
      </c>
      <c r="C336" s="194" t="s">
        <v>223</v>
      </c>
      <c r="D336" s="194"/>
      <c r="E336" s="38" t="s">
        <v>11</v>
      </c>
      <c r="F336" s="37" t="s">
        <v>12</v>
      </c>
      <c r="G336" s="37" t="s">
        <v>13</v>
      </c>
      <c r="H336" s="37" t="s">
        <v>15</v>
      </c>
    </row>
    <row r="337" spans="1:8" ht="26.1" customHeight="1">
      <c r="A337" s="28" t="s">
        <v>222</v>
      </c>
      <c r="B337" s="28" t="s">
        <v>121</v>
      </c>
      <c r="C337" s="196" t="s">
        <v>266</v>
      </c>
      <c r="D337" s="196"/>
      <c r="E337" s="27" t="s">
        <v>102</v>
      </c>
      <c r="F337" s="49">
        <v>1</v>
      </c>
      <c r="G337" s="25"/>
      <c r="H337" s="25"/>
    </row>
    <row r="338" spans="1:8" ht="24" customHeight="1">
      <c r="A338" s="48" t="s">
        <v>218</v>
      </c>
      <c r="B338" s="48" t="s">
        <v>265</v>
      </c>
      <c r="C338" s="197" t="s">
        <v>263</v>
      </c>
      <c r="D338" s="197"/>
      <c r="E338" s="47" t="s">
        <v>262</v>
      </c>
      <c r="F338" s="46">
        <v>1.2800000000000001E-2</v>
      </c>
      <c r="G338" s="45"/>
      <c r="H338" s="45"/>
    </row>
    <row r="339" spans="1:8" ht="24" customHeight="1">
      <c r="A339" s="48" t="s">
        <v>218</v>
      </c>
      <c r="B339" s="48" t="s">
        <v>270</v>
      </c>
      <c r="C339" s="197" t="s">
        <v>263</v>
      </c>
      <c r="D339" s="197"/>
      <c r="E339" s="47" t="s">
        <v>262</v>
      </c>
      <c r="F339" s="46">
        <v>4.4999999999999997E-3</v>
      </c>
      <c r="G339" s="45"/>
      <c r="H339" s="45"/>
    </row>
    <row r="340" spans="1:8" ht="25.5" customHeight="1">
      <c r="A340" s="44"/>
      <c r="B340" s="44"/>
      <c r="C340" s="44" t="s">
        <v>215</v>
      </c>
      <c r="D340" s="43"/>
      <c r="E340" s="44" t="s">
        <v>214</v>
      </c>
      <c r="F340" s="43">
        <v>0</v>
      </c>
      <c r="G340" s="44" t="s">
        <v>213</v>
      </c>
      <c r="H340" s="43"/>
    </row>
    <row r="341" spans="1:8" ht="14.25" customHeight="1">
      <c r="A341" s="44"/>
      <c r="B341" s="44"/>
      <c r="C341" s="44" t="s">
        <v>212</v>
      </c>
      <c r="D341" s="43"/>
      <c r="E341" s="44"/>
      <c r="F341" s="192" t="s">
        <v>211</v>
      </c>
      <c r="G341" s="192"/>
      <c r="H341" s="43"/>
    </row>
    <row r="342" spans="1:8" ht="50.1" customHeight="1" thickBot="1">
      <c r="A342" s="20"/>
      <c r="B342" s="20"/>
      <c r="C342" s="20"/>
      <c r="D342" s="20"/>
      <c r="E342" s="20" t="s">
        <v>210</v>
      </c>
      <c r="F342" s="42" t="s">
        <v>405</v>
      </c>
      <c r="G342" s="20" t="s">
        <v>209</v>
      </c>
      <c r="H342" s="21"/>
    </row>
    <row r="343" spans="1:8" ht="0.95" customHeight="1" thickTop="1">
      <c r="A343" s="41"/>
      <c r="B343" s="41"/>
      <c r="C343" s="41"/>
      <c r="D343" s="41"/>
      <c r="E343" s="41"/>
      <c r="F343" s="41"/>
      <c r="G343" s="41"/>
      <c r="H343" s="41"/>
    </row>
    <row r="344" spans="1:8" ht="18" customHeight="1">
      <c r="A344" s="39" t="s">
        <v>122</v>
      </c>
      <c r="B344" s="39" t="s">
        <v>10</v>
      </c>
      <c r="C344" s="194" t="s">
        <v>223</v>
      </c>
      <c r="D344" s="194"/>
      <c r="E344" s="38" t="s">
        <v>11</v>
      </c>
      <c r="F344" s="37" t="s">
        <v>12</v>
      </c>
      <c r="G344" s="37" t="s">
        <v>13</v>
      </c>
      <c r="H344" s="37" t="s">
        <v>15</v>
      </c>
    </row>
    <row r="345" spans="1:8" ht="39" customHeight="1">
      <c r="A345" s="28" t="s">
        <v>222</v>
      </c>
      <c r="B345" s="28" t="s">
        <v>124</v>
      </c>
      <c r="C345" s="196" t="s">
        <v>266</v>
      </c>
      <c r="D345" s="196"/>
      <c r="E345" s="27" t="s">
        <v>25</v>
      </c>
      <c r="F345" s="49">
        <v>1</v>
      </c>
      <c r="G345" s="25"/>
      <c r="H345" s="25"/>
    </row>
    <row r="346" spans="1:8" ht="24" customHeight="1">
      <c r="A346" s="48" t="s">
        <v>218</v>
      </c>
      <c r="B346" s="48" t="s">
        <v>265</v>
      </c>
      <c r="C346" s="197" t="s">
        <v>263</v>
      </c>
      <c r="D346" s="197"/>
      <c r="E346" s="47" t="s">
        <v>262</v>
      </c>
      <c r="F346" s="46">
        <v>5.1200000000000002E-2</v>
      </c>
      <c r="G346" s="45"/>
      <c r="H346" s="45"/>
    </row>
    <row r="347" spans="1:8" ht="24" customHeight="1">
      <c r="A347" s="48" t="s">
        <v>218</v>
      </c>
      <c r="B347" s="48" t="s">
        <v>264</v>
      </c>
      <c r="C347" s="197" t="s">
        <v>263</v>
      </c>
      <c r="D347" s="197"/>
      <c r="E347" s="47" t="s">
        <v>262</v>
      </c>
      <c r="F347" s="46">
        <v>1.8100000000000002E-2</v>
      </c>
      <c r="G347" s="45"/>
      <c r="H347" s="45"/>
    </row>
    <row r="348" spans="1:8" ht="25.5" customHeight="1">
      <c r="A348" s="44"/>
      <c r="B348" s="44"/>
      <c r="C348" s="44" t="s">
        <v>215</v>
      </c>
      <c r="D348" s="43"/>
      <c r="E348" s="44" t="s">
        <v>214</v>
      </c>
      <c r="F348" s="43">
        <v>0</v>
      </c>
      <c r="G348" s="44" t="s">
        <v>213</v>
      </c>
      <c r="H348" s="43"/>
    </row>
    <row r="349" spans="1:8" ht="14.25" customHeight="1">
      <c r="A349" s="44"/>
      <c r="B349" s="44"/>
      <c r="C349" s="44" t="s">
        <v>212</v>
      </c>
      <c r="D349" s="43"/>
      <c r="E349" s="44"/>
      <c r="F349" s="192" t="s">
        <v>211</v>
      </c>
      <c r="G349" s="192"/>
      <c r="H349" s="43"/>
    </row>
    <row r="350" spans="1:8" ht="50.1" customHeight="1" thickBot="1">
      <c r="A350" s="20"/>
      <c r="B350" s="20"/>
      <c r="C350" s="20"/>
      <c r="D350" s="20"/>
      <c r="E350" s="20" t="s">
        <v>210</v>
      </c>
      <c r="F350" s="42" t="s">
        <v>282</v>
      </c>
      <c r="G350" s="20" t="s">
        <v>209</v>
      </c>
      <c r="H350" s="21"/>
    </row>
    <row r="351" spans="1:8" ht="0.95" customHeight="1" thickTop="1">
      <c r="A351" s="41"/>
      <c r="B351" s="41"/>
      <c r="C351" s="41"/>
      <c r="D351" s="41"/>
      <c r="E351" s="41"/>
      <c r="F351" s="41"/>
      <c r="G351" s="41"/>
      <c r="H351" s="41"/>
    </row>
    <row r="352" spans="1:8" ht="18" customHeight="1">
      <c r="A352" s="39" t="s">
        <v>125</v>
      </c>
      <c r="B352" s="39" t="s">
        <v>10</v>
      </c>
      <c r="C352" s="194" t="s">
        <v>223</v>
      </c>
      <c r="D352" s="194"/>
      <c r="E352" s="38" t="s">
        <v>11</v>
      </c>
      <c r="F352" s="37" t="s">
        <v>12</v>
      </c>
      <c r="G352" s="37" t="s">
        <v>13</v>
      </c>
      <c r="H352" s="37" t="s">
        <v>15</v>
      </c>
    </row>
    <row r="353" spans="1:8" ht="26.1" customHeight="1">
      <c r="A353" s="28" t="s">
        <v>222</v>
      </c>
      <c r="B353" s="28" t="s">
        <v>128</v>
      </c>
      <c r="C353" s="196" t="s">
        <v>281</v>
      </c>
      <c r="D353" s="196"/>
      <c r="E353" s="27" t="s">
        <v>25</v>
      </c>
      <c r="F353" s="49">
        <v>1</v>
      </c>
      <c r="G353" s="25"/>
      <c r="H353" s="25"/>
    </row>
    <row r="354" spans="1:8" ht="24" customHeight="1">
      <c r="A354" s="55" t="s">
        <v>225</v>
      </c>
      <c r="B354" s="55" t="s">
        <v>280</v>
      </c>
      <c r="C354" s="193" t="s">
        <v>229</v>
      </c>
      <c r="D354" s="193"/>
      <c r="E354" s="54" t="s">
        <v>262</v>
      </c>
      <c r="F354" s="53">
        <v>0.5</v>
      </c>
      <c r="G354" s="52"/>
      <c r="H354" s="52"/>
    </row>
    <row r="355" spans="1:8" ht="26.1" customHeight="1">
      <c r="A355" s="55" t="s">
        <v>225</v>
      </c>
      <c r="B355" s="55" t="s">
        <v>279</v>
      </c>
      <c r="C355" s="193" t="s">
        <v>229</v>
      </c>
      <c r="D355" s="193"/>
      <c r="E355" s="54" t="s">
        <v>262</v>
      </c>
      <c r="F355" s="53">
        <v>1.6</v>
      </c>
      <c r="G355" s="52"/>
      <c r="H355" s="52"/>
    </row>
    <row r="356" spans="1:8" ht="25.5" customHeight="1">
      <c r="A356" s="44"/>
      <c r="B356" s="44"/>
      <c r="C356" s="44" t="s">
        <v>215</v>
      </c>
      <c r="D356" s="43"/>
      <c r="E356" s="44" t="s">
        <v>214</v>
      </c>
      <c r="F356" s="43">
        <v>0</v>
      </c>
      <c r="G356" s="44" t="s">
        <v>213</v>
      </c>
      <c r="H356" s="43"/>
    </row>
    <row r="357" spans="1:8" ht="14.25" customHeight="1">
      <c r="A357" s="44"/>
      <c r="B357" s="44"/>
      <c r="C357" s="44" t="s">
        <v>212</v>
      </c>
      <c r="D357" s="43"/>
      <c r="E357" s="44"/>
      <c r="F357" s="192" t="s">
        <v>211</v>
      </c>
      <c r="G357" s="192"/>
      <c r="H357" s="43"/>
    </row>
    <row r="358" spans="1:8" ht="50.1" customHeight="1" thickBot="1">
      <c r="A358" s="20"/>
      <c r="B358" s="20"/>
      <c r="C358" s="20"/>
      <c r="D358" s="20"/>
      <c r="E358" s="20" t="s">
        <v>210</v>
      </c>
      <c r="F358" s="42" t="s">
        <v>247</v>
      </c>
      <c r="G358" s="20" t="s">
        <v>209</v>
      </c>
      <c r="H358" s="21"/>
    </row>
    <row r="359" spans="1:8" ht="0.95" customHeight="1" thickTop="1">
      <c r="A359" s="41"/>
      <c r="B359" s="41"/>
      <c r="C359" s="41"/>
      <c r="D359" s="41"/>
      <c r="E359" s="41"/>
      <c r="F359" s="41"/>
      <c r="G359" s="41"/>
      <c r="H359" s="41"/>
    </row>
    <row r="360" spans="1:8" ht="18" customHeight="1">
      <c r="A360" s="39" t="s">
        <v>129</v>
      </c>
      <c r="B360" s="39" t="s">
        <v>10</v>
      </c>
      <c r="C360" s="194" t="s">
        <v>223</v>
      </c>
      <c r="D360" s="194"/>
      <c r="E360" s="38" t="s">
        <v>11</v>
      </c>
      <c r="F360" s="37" t="s">
        <v>12</v>
      </c>
      <c r="G360" s="37" t="s">
        <v>13</v>
      </c>
      <c r="H360" s="37" t="s">
        <v>15</v>
      </c>
    </row>
    <row r="361" spans="1:8" ht="26.1" customHeight="1">
      <c r="A361" s="28" t="s">
        <v>222</v>
      </c>
      <c r="B361" s="28" t="s">
        <v>131</v>
      </c>
      <c r="C361" s="196" t="s">
        <v>20</v>
      </c>
      <c r="D361" s="196"/>
      <c r="E361" s="27" t="s">
        <v>25</v>
      </c>
      <c r="F361" s="49">
        <v>1</v>
      </c>
      <c r="G361" s="25"/>
      <c r="H361" s="25"/>
    </row>
    <row r="362" spans="1:8" ht="26.1" customHeight="1">
      <c r="A362" s="48" t="s">
        <v>218</v>
      </c>
      <c r="B362" s="48" t="s">
        <v>271</v>
      </c>
      <c r="C362" s="197" t="s">
        <v>263</v>
      </c>
      <c r="D362" s="197"/>
      <c r="E362" s="47" t="s">
        <v>262</v>
      </c>
      <c r="F362" s="46">
        <v>60</v>
      </c>
      <c r="G362" s="45"/>
      <c r="H362" s="45"/>
    </row>
    <row r="363" spans="1:8" ht="26.1" customHeight="1">
      <c r="A363" s="48" t="s">
        <v>218</v>
      </c>
      <c r="B363" s="48" t="s">
        <v>270</v>
      </c>
      <c r="C363" s="197" t="s">
        <v>263</v>
      </c>
      <c r="D363" s="197"/>
      <c r="E363" s="47" t="s">
        <v>262</v>
      </c>
      <c r="F363" s="46">
        <v>30</v>
      </c>
      <c r="G363" s="45"/>
      <c r="H363" s="45"/>
    </row>
    <row r="364" spans="1:8">
      <c r="A364" s="44"/>
      <c r="B364" s="44"/>
      <c r="C364" s="44" t="s">
        <v>215</v>
      </c>
      <c r="D364" s="43"/>
      <c r="E364" s="44" t="s">
        <v>214</v>
      </c>
      <c r="F364" s="43">
        <v>0</v>
      </c>
      <c r="G364" s="44" t="s">
        <v>213</v>
      </c>
      <c r="H364" s="43"/>
    </row>
    <row r="365" spans="1:8" ht="14.25" customHeight="1">
      <c r="A365" s="44"/>
      <c r="B365" s="44"/>
      <c r="C365" s="44" t="s">
        <v>212</v>
      </c>
      <c r="D365" s="43"/>
      <c r="E365" s="44"/>
      <c r="F365" s="192" t="s">
        <v>211</v>
      </c>
      <c r="G365" s="192"/>
      <c r="H365" s="43"/>
    </row>
    <row r="366" spans="1:8" ht="50.1" customHeight="1" thickBot="1">
      <c r="A366" s="20"/>
      <c r="B366" s="20"/>
      <c r="C366" s="20"/>
      <c r="D366" s="20"/>
      <c r="E366" s="20" t="s">
        <v>210</v>
      </c>
      <c r="F366" s="42" t="s">
        <v>269</v>
      </c>
      <c r="G366" s="20" t="s">
        <v>209</v>
      </c>
      <c r="H366" s="21"/>
    </row>
    <row r="367" spans="1:8" ht="0.95" customHeight="1" thickTop="1">
      <c r="A367" s="41"/>
      <c r="B367" s="41"/>
      <c r="C367" s="41"/>
      <c r="D367" s="41"/>
      <c r="E367" s="41"/>
      <c r="F367" s="41"/>
      <c r="G367" s="41"/>
      <c r="H367" s="41"/>
    </row>
    <row r="368" spans="1:8" ht="18" customHeight="1">
      <c r="A368" s="36" t="s">
        <v>132</v>
      </c>
      <c r="B368" s="36" t="s">
        <v>133</v>
      </c>
      <c r="C368" s="36"/>
      <c r="D368" s="195"/>
      <c r="E368" s="195"/>
      <c r="F368" s="34"/>
      <c r="G368" s="36"/>
      <c r="H368" s="33">
        <v>9820.9</v>
      </c>
    </row>
    <row r="369" spans="1:8" ht="26.1" customHeight="1">
      <c r="A369" s="39" t="s">
        <v>134</v>
      </c>
      <c r="B369" s="39" t="s">
        <v>10</v>
      </c>
      <c r="C369" s="194" t="s">
        <v>223</v>
      </c>
      <c r="D369" s="194"/>
      <c r="E369" s="38" t="s">
        <v>11</v>
      </c>
      <c r="F369" s="37" t="s">
        <v>12</v>
      </c>
      <c r="G369" s="37" t="s">
        <v>13</v>
      </c>
      <c r="H369" s="37" t="s">
        <v>15</v>
      </c>
    </row>
    <row r="370" spans="1:8" ht="26.1" customHeight="1">
      <c r="A370" s="28" t="s">
        <v>222</v>
      </c>
      <c r="B370" s="28" t="s">
        <v>136</v>
      </c>
      <c r="C370" s="196" t="s">
        <v>20</v>
      </c>
      <c r="D370" s="196"/>
      <c r="E370" s="27" t="s">
        <v>115</v>
      </c>
      <c r="F370" s="49">
        <v>1</v>
      </c>
      <c r="G370" s="25"/>
      <c r="H370" s="25"/>
    </row>
    <row r="371" spans="1:8" ht="24" customHeight="1">
      <c r="A371" s="48" t="s">
        <v>218</v>
      </c>
      <c r="B371" s="48" t="s">
        <v>278</v>
      </c>
      <c r="C371" s="197" t="s">
        <v>263</v>
      </c>
      <c r="D371" s="197"/>
      <c r="E371" s="47" t="s">
        <v>262</v>
      </c>
      <c r="F371" s="46">
        <v>44</v>
      </c>
      <c r="G371" s="45"/>
      <c r="H371" s="45"/>
    </row>
    <row r="372" spans="1:8" ht="25.5" customHeight="1">
      <c r="A372" s="44"/>
      <c r="B372" s="44"/>
      <c r="C372" s="44" t="s">
        <v>215</v>
      </c>
      <c r="D372" s="43"/>
      <c r="E372" s="44" t="s">
        <v>214</v>
      </c>
      <c r="F372" s="43">
        <v>0</v>
      </c>
      <c r="G372" s="44" t="s">
        <v>213</v>
      </c>
      <c r="H372" s="43"/>
    </row>
    <row r="373" spans="1:8" ht="14.25" customHeight="1">
      <c r="A373" s="44"/>
      <c r="B373" s="44"/>
      <c r="C373" s="44" t="s">
        <v>212</v>
      </c>
      <c r="D373" s="43"/>
      <c r="E373" s="44"/>
      <c r="F373" s="192" t="s">
        <v>211</v>
      </c>
      <c r="G373" s="192"/>
      <c r="H373" s="43"/>
    </row>
    <row r="374" spans="1:8" ht="50.1" customHeight="1" thickBot="1">
      <c r="A374" s="20"/>
      <c r="B374" s="20"/>
      <c r="C374" s="20"/>
      <c r="D374" s="20"/>
      <c r="E374" s="20" t="s">
        <v>210</v>
      </c>
      <c r="F374" s="42" t="s">
        <v>269</v>
      </c>
      <c r="G374" s="20" t="s">
        <v>209</v>
      </c>
      <c r="H374" s="21"/>
    </row>
    <row r="375" spans="1:8" ht="0.95" customHeight="1" thickTop="1">
      <c r="A375" s="41"/>
      <c r="B375" s="41"/>
      <c r="C375" s="41"/>
      <c r="D375" s="41"/>
      <c r="E375" s="41"/>
      <c r="F375" s="41"/>
      <c r="G375" s="41"/>
      <c r="H375" s="41"/>
    </row>
    <row r="376" spans="1:8" ht="24" customHeight="1">
      <c r="A376" s="39" t="s">
        <v>137</v>
      </c>
      <c r="B376" s="39" t="s">
        <v>10</v>
      </c>
      <c r="C376" s="194" t="s">
        <v>223</v>
      </c>
      <c r="D376" s="194"/>
      <c r="E376" s="38" t="s">
        <v>11</v>
      </c>
      <c r="F376" s="37" t="s">
        <v>12</v>
      </c>
      <c r="G376" s="37" t="s">
        <v>13</v>
      </c>
      <c r="H376" s="37" t="s">
        <v>15</v>
      </c>
    </row>
    <row r="377" spans="1:8" ht="18" customHeight="1">
      <c r="A377" s="28" t="s">
        <v>222</v>
      </c>
      <c r="B377" s="28" t="s">
        <v>140</v>
      </c>
      <c r="C377" s="196" t="s">
        <v>276</v>
      </c>
      <c r="D377" s="196"/>
      <c r="E377" s="27" t="s">
        <v>25</v>
      </c>
      <c r="F377" s="49">
        <v>1</v>
      </c>
      <c r="G377" s="25"/>
      <c r="H377" s="25"/>
    </row>
    <row r="378" spans="1:8" ht="26.1" customHeight="1">
      <c r="A378" s="55" t="s">
        <v>225</v>
      </c>
      <c r="B378" s="55" t="s">
        <v>275</v>
      </c>
      <c r="C378" s="193" t="s">
        <v>229</v>
      </c>
      <c r="D378" s="193"/>
      <c r="E378" s="54" t="s">
        <v>262</v>
      </c>
      <c r="F378" s="53">
        <v>1</v>
      </c>
      <c r="G378" s="52"/>
      <c r="H378" s="52"/>
    </row>
    <row r="379" spans="1:8" ht="26.1" customHeight="1">
      <c r="A379" s="55" t="s">
        <v>225</v>
      </c>
      <c r="B379" s="55" t="s">
        <v>274</v>
      </c>
      <c r="C379" s="193" t="s">
        <v>229</v>
      </c>
      <c r="D379" s="193"/>
      <c r="E379" s="54" t="s">
        <v>262</v>
      </c>
      <c r="F379" s="53">
        <v>1</v>
      </c>
      <c r="G379" s="52"/>
      <c r="H379" s="52"/>
    </row>
    <row r="380" spans="1:8" ht="25.5" customHeight="1">
      <c r="A380" s="44"/>
      <c r="B380" s="44"/>
      <c r="C380" s="44" t="s">
        <v>215</v>
      </c>
      <c r="D380" s="43"/>
      <c r="E380" s="44" t="s">
        <v>214</v>
      </c>
      <c r="F380" s="43">
        <v>0</v>
      </c>
      <c r="G380" s="44" t="s">
        <v>213</v>
      </c>
      <c r="H380" s="43"/>
    </row>
    <row r="381" spans="1:8" ht="14.25" customHeight="1">
      <c r="A381" s="44"/>
      <c r="B381" s="44"/>
      <c r="C381" s="44" t="s">
        <v>212</v>
      </c>
      <c r="D381" s="43"/>
      <c r="E381" s="44"/>
      <c r="F381" s="192" t="s">
        <v>211</v>
      </c>
      <c r="G381" s="192"/>
      <c r="H381" s="43"/>
    </row>
    <row r="382" spans="1:8" ht="50.1" customHeight="1" thickBot="1">
      <c r="A382" s="20"/>
      <c r="B382" s="20"/>
      <c r="C382" s="20"/>
      <c r="D382" s="20"/>
      <c r="E382" s="20" t="s">
        <v>210</v>
      </c>
      <c r="F382" s="42" t="s">
        <v>277</v>
      </c>
      <c r="G382" s="20" t="s">
        <v>209</v>
      </c>
      <c r="H382" s="21"/>
    </row>
    <row r="383" spans="1:8" ht="0.95" customHeight="1" thickTop="1">
      <c r="A383" s="41"/>
      <c r="B383" s="41"/>
      <c r="C383" s="41"/>
      <c r="D383" s="41"/>
      <c r="E383" s="41"/>
      <c r="F383" s="41"/>
      <c r="G383" s="41"/>
      <c r="H383" s="41"/>
    </row>
    <row r="384" spans="1:8" ht="18" customHeight="1">
      <c r="A384" s="39" t="s">
        <v>141</v>
      </c>
      <c r="B384" s="39" t="s">
        <v>10</v>
      </c>
      <c r="C384" s="194" t="s">
        <v>223</v>
      </c>
      <c r="D384" s="194"/>
      <c r="E384" s="38" t="s">
        <v>11</v>
      </c>
      <c r="F384" s="37" t="s">
        <v>12</v>
      </c>
      <c r="G384" s="37" t="s">
        <v>13</v>
      </c>
      <c r="H384" s="37" t="s">
        <v>15</v>
      </c>
    </row>
    <row r="385" spans="1:8" ht="26.1" customHeight="1">
      <c r="A385" s="28" t="s">
        <v>222</v>
      </c>
      <c r="B385" s="28" t="s">
        <v>143</v>
      </c>
      <c r="C385" s="196" t="s">
        <v>276</v>
      </c>
      <c r="D385" s="196"/>
      <c r="E385" s="27" t="s">
        <v>25</v>
      </c>
      <c r="F385" s="49">
        <v>1</v>
      </c>
      <c r="G385" s="25"/>
      <c r="H385" s="25"/>
    </row>
    <row r="386" spans="1:8" ht="24" customHeight="1">
      <c r="A386" s="55" t="s">
        <v>225</v>
      </c>
      <c r="B386" s="55" t="s">
        <v>275</v>
      </c>
      <c r="C386" s="193" t="s">
        <v>229</v>
      </c>
      <c r="D386" s="193"/>
      <c r="E386" s="54" t="s">
        <v>262</v>
      </c>
      <c r="F386" s="53">
        <v>0.75</v>
      </c>
      <c r="G386" s="52"/>
      <c r="H386" s="52"/>
    </row>
    <row r="387" spans="1:8" ht="24" customHeight="1">
      <c r="A387" s="55" t="s">
        <v>225</v>
      </c>
      <c r="B387" s="55" t="s">
        <v>274</v>
      </c>
      <c r="C387" s="193" t="s">
        <v>229</v>
      </c>
      <c r="D387" s="193"/>
      <c r="E387" s="54" t="s">
        <v>262</v>
      </c>
      <c r="F387" s="53">
        <v>0.75</v>
      </c>
      <c r="G387" s="52"/>
      <c r="H387" s="52"/>
    </row>
    <row r="388" spans="1:8">
      <c r="A388" s="44"/>
      <c r="B388" s="44"/>
      <c r="C388" s="44" t="s">
        <v>215</v>
      </c>
      <c r="D388" s="43"/>
      <c r="E388" s="44" t="s">
        <v>214</v>
      </c>
      <c r="F388" s="43">
        <v>0</v>
      </c>
      <c r="G388" s="44" t="s">
        <v>213</v>
      </c>
      <c r="H388" s="43"/>
    </row>
    <row r="389" spans="1:8" ht="14.25" customHeight="1">
      <c r="A389" s="44"/>
      <c r="B389" s="44"/>
      <c r="C389" s="44" t="s">
        <v>212</v>
      </c>
      <c r="D389" s="43"/>
      <c r="E389" s="44"/>
      <c r="F389" s="192" t="s">
        <v>211</v>
      </c>
      <c r="G389" s="192"/>
      <c r="H389" s="43"/>
    </row>
    <row r="390" spans="1:8" ht="50.1" customHeight="1" thickBot="1">
      <c r="A390" s="20"/>
      <c r="B390" s="20"/>
      <c r="C390" s="20"/>
      <c r="D390" s="20"/>
      <c r="E390" s="20" t="s">
        <v>210</v>
      </c>
      <c r="F390" s="42" t="s">
        <v>273</v>
      </c>
      <c r="G390" s="20" t="s">
        <v>209</v>
      </c>
      <c r="H390" s="21"/>
    </row>
    <row r="391" spans="1:8" ht="0.95" customHeight="1" thickTop="1">
      <c r="A391" s="41"/>
      <c r="B391" s="41"/>
      <c r="C391" s="41"/>
      <c r="D391" s="41"/>
      <c r="E391" s="41"/>
      <c r="F391" s="41"/>
      <c r="G391" s="41"/>
      <c r="H391" s="41"/>
    </row>
    <row r="392" spans="1:8" ht="18" customHeight="1">
      <c r="A392" s="39" t="s">
        <v>144</v>
      </c>
      <c r="B392" s="39" t="s">
        <v>10</v>
      </c>
      <c r="C392" s="194" t="s">
        <v>223</v>
      </c>
      <c r="D392" s="194"/>
      <c r="E392" s="38" t="s">
        <v>11</v>
      </c>
      <c r="F392" s="37" t="s">
        <v>12</v>
      </c>
      <c r="G392" s="37" t="s">
        <v>13</v>
      </c>
      <c r="H392" s="37" t="s">
        <v>15</v>
      </c>
    </row>
    <row r="393" spans="1:8" ht="26.1" customHeight="1">
      <c r="A393" s="28" t="s">
        <v>222</v>
      </c>
      <c r="B393" s="28" t="s">
        <v>146</v>
      </c>
      <c r="C393" s="196" t="s">
        <v>20</v>
      </c>
      <c r="D393" s="196"/>
      <c r="E393" s="27" t="s">
        <v>25</v>
      </c>
      <c r="F393" s="49">
        <v>1</v>
      </c>
      <c r="G393" s="25"/>
      <c r="H393" s="25"/>
    </row>
    <row r="394" spans="1:8" ht="24" customHeight="1">
      <c r="A394" s="48" t="s">
        <v>218</v>
      </c>
      <c r="B394" s="48" t="s">
        <v>271</v>
      </c>
      <c r="C394" s="197" t="s">
        <v>263</v>
      </c>
      <c r="D394" s="197"/>
      <c r="E394" s="47" t="s">
        <v>262</v>
      </c>
      <c r="F394" s="46">
        <v>0.6</v>
      </c>
      <c r="G394" s="45"/>
      <c r="H394" s="45"/>
    </row>
    <row r="395" spans="1:8" ht="24" customHeight="1">
      <c r="A395" s="48" t="s">
        <v>218</v>
      </c>
      <c r="B395" s="48" t="s">
        <v>270</v>
      </c>
      <c r="C395" s="197" t="s">
        <v>263</v>
      </c>
      <c r="D395" s="197"/>
      <c r="E395" s="47" t="s">
        <v>262</v>
      </c>
      <c r="F395" s="46">
        <v>1.2</v>
      </c>
      <c r="G395" s="45"/>
      <c r="H395" s="45"/>
    </row>
    <row r="396" spans="1:8">
      <c r="A396" s="44"/>
      <c r="B396" s="44"/>
      <c r="C396" s="44" t="s">
        <v>215</v>
      </c>
      <c r="D396" s="43"/>
      <c r="E396" s="44" t="s">
        <v>214</v>
      </c>
      <c r="F396" s="43">
        <v>0</v>
      </c>
      <c r="G396" s="44" t="s">
        <v>213</v>
      </c>
      <c r="H396" s="43"/>
    </row>
    <row r="397" spans="1:8" ht="14.25" customHeight="1">
      <c r="A397" s="44"/>
      <c r="B397" s="44"/>
      <c r="C397" s="44" t="s">
        <v>212</v>
      </c>
      <c r="D397" s="43"/>
      <c r="E397" s="44"/>
      <c r="F397" s="192" t="s">
        <v>211</v>
      </c>
      <c r="G397" s="192"/>
      <c r="H397" s="43"/>
    </row>
    <row r="398" spans="1:8" ht="50.1" customHeight="1" thickBot="1">
      <c r="A398" s="20"/>
      <c r="B398" s="20"/>
      <c r="C398" s="20"/>
      <c r="D398" s="20"/>
      <c r="E398" s="20" t="s">
        <v>210</v>
      </c>
      <c r="F398" s="42" t="s">
        <v>273</v>
      </c>
      <c r="G398" s="20" t="s">
        <v>209</v>
      </c>
      <c r="H398" s="21"/>
    </row>
    <row r="399" spans="1:8" ht="0.95" customHeight="1" thickTop="1">
      <c r="A399" s="41"/>
      <c r="B399" s="41"/>
      <c r="C399" s="41"/>
      <c r="D399" s="41"/>
      <c r="E399" s="41"/>
      <c r="F399" s="41"/>
      <c r="G399" s="41"/>
      <c r="H399" s="41"/>
    </row>
    <row r="400" spans="1:8" ht="18" customHeight="1">
      <c r="A400" s="39" t="s">
        <v>147</v>
      </c>
      <c r="B400" s="39" t="s">
        <v>10</v>
      </c>
      <c r="C400" s="194" t="s">
        <v>223</v>
      </c>
      <c r="D400" s="194"/>
      <c r="E400" s="38" t="s">
        <v>11</v>
      </c>
      <c r="F400" s="37" t="s">
        <v>12</v>
      </c>
      <c r="G400" s="37" t="s">
        <v>13</v>
      </c>
      <c r="H400" s="37" t="s">
        <v>15</v>
      </c>
    </row>
    <row r="401" spans="1:8" ht="24" customHeight="1">
      <c r="A401" s="28" t="s">
        <v>222</v>
      </c>
      <c r="B401" s="28" t="s">
        <v>149</v>
      </c>
      <c r="C401" s="196" t="s">
        <v>20</v>
      </c>
      <c r="D401" s="196"/>
      <c r="E401" s="27" t="s">
        <v>102</v>
      </c>
      <c r="F401" s="49">
        <v>1</v>
      </c>
      <c r="G401" s="25"/>
      <c r="H401" s="25"/>
    </row>
    <row r="402" spans="1:8" ht="26.1" customHeight="1">
      <c r="A402" s="48" t="s">
        <v>218</v>
      </c>
      <c r="B402" s="48" t="s">
        <v>271</v>
      </c>
      <c r="C402" s="197" t="s">
        <v>263</v>
      </c>
      <c r="D402" s="197"/>
      <c r="E402" s="47" t="s">
        <v>262</v>
      </c>
      <c r="F402" s="46">
        <v>0.6</v>
      </c>
      <c r="G402" s="45"/>
      <c r="H402" s="45"/>
    </row>
    <row r="403" spans="1:8" ht="24" customHeight="1">
      <c r="A403" s="48" t="s">
        <v>218</v>
      </c>
      <c r="B403" s="48" t="s">
        <v>270</v>
      </c>
      <c r="C403" s="197" t="s">
        <v>263</v>
      </c>
      <c r="D403" s="197"/>
      <c r="E403" s="47" t="s">
        <v>262</v>
      </c>
      <c r="F403" s="46">
        <v>0.3</v>
      </c>
      <c r="G403" s="45"/>
      <c r="H403" s="45"/>
    </row>
    <row r="404" spans="1:8" ht="25.5" customHeight="1">
      <c r="A404" s="44"/>
      <c r="B404" s="44"/>
      <c r="C404" s="44" t="s">
        <v>215</v>
      </c>
      <c r="D404" s="43"/>
      <c r="E404" s="44" t="s">
        <v>214</v>
      </c>
      <c r="F404" s="43">
        <v>0</v>
      </c>
      <c r="G404" s="44" t="s">
        <v>213</v>
      </c>
      <c r="H404" s="43"/>
    </row>
    <row r="405" spans="1:8" ht="14.25" customHeight="1">
      <c r="A405" s="44"/>
      <c r="B405" s="44"/>
      <c r="C405" s="44" t="s">
        <v>212</v>
      </c>
      <c r="D405" s="43"/>
      <c r="E405" s="44"/>
      <c r="F405" s="192" t="s">
        <v>211</v>
      </c>
      <c r="G405" s="192"/>
      <c r="H405" s="43"/>
    </row>
    <row r="406" spans="1:8" ht="50.1" customHeight="1" thickBot="1">
      <c r="A406" s="20"/>
      <c r="B406" s="20"/>
      <c r="C406" s="20"/>
      <c r="D406" s="20"/>
      <c r="E406" s="20" t="s">
        <v>210</v>
      </c>
      <c r="F406" s="42" t="s">
        <v>272</v>
      </c>
      <c r="G406" s="20" t="s">
        <v>209</v>
      </c>
      <c r="H406" s="21"/>
    </row>
    <row r="407" spans="1:8" ht="0.95" customHeight="1" thickTop="1">
      <c r="A407" s="41"/>
      <c r="B407" s="41"/>
      <c r="C407" s="41"/>
      <c r="D407" s="41"/>
      <c r="E407" s="41"/>
      <c r="F407" s="41"/>
      <c r="G407" s="41"/>
      <c r="H407" s="41"/>
    </row>
    <row r="408" spans="1:8" ht="18" customHeight="1">
      <c r="A408" s="39" t="s">
        <v>150</v>
      </c>
      <c r="B408" s="39" t="s">
        <v>10</v>
      </c>
      <c r="C408" s="194" t="s">
        <v>223</v>
      </c>
      <c r="D408" s="194"/>
      <c r="E408" s="38" t="s">
        <v>11</v>
      </c>
      <c r="F408" s="37" t="s">
        <v>12</v>
      </c>
      <c r="G408" s="37" t="s">
        <v>13</v>
      </c>
      <c r="H408" s="37" t="s">
        <v>15</v>
      </c>
    </row>
    <row r="409" spans="1:8" ht="24" customHeight="1">
      <c r="A409" s="28" t="s">
        <v>222</v>
      </c>
      <c r="B409" s="28" t="s">
        <v>152</v>
      </c>
      <c r="C409" s="196" t="s">
        <v>20</v>
      </c>
      <c r="D409" s="196"/>
      <c r="E409" s="27" t="s">
        <v>25</v>
      </c>
      <c r="F409" s="49">
        <v>1</v>
      </c>
      <c r="G409" s="25"/>
      <c r="H409" s="25"/>
    </row>
    <row r="410" spans="1:8" ht="26.1" customHeight="1">
      <c r="A410" s="48" t="s">
        <v>218</v>
      </c>
      <c r="B410" s="48" t="s">
        <v>271</v>
      </c>
      <c r="C410" s="197" t="s">
        <v>263</v>
      </c>
      <c r="D410" s="197"/>
      <c r="E410" s="47" t="s">
        <v>262</v>
      </c>
      <c r="F410" s="46">
        <v>32</v>
      </c>
      <c r="G410" s="45"/>
      <c r="H410" s="45"/>
    </row>
    <row r="411" spans="1:8" ht="24" customHeight="1">
      <c r="A411" s="48" t="s">
        <v>218</v>
      </c>
      <c r="B411" s="48" t="s">
        <v>270</v>
      </c>
      <c r="C411" s="197" t="s">
        <v>263</v>
      </c>
      <c r="D411" s="197"/>
      <c r="E411" s="47" t="s">
        <v>262</v>
      </c>
      <c r="F411" s="46">
        <v>16</v>
      </c>
      <c r="G411" s="45"/>
      <c r="H411" s="45"/>
    </row>
    <row r="412" spans="1:8" ht="25.5" customHeight="1">
      <c r="A412" s="44"/>
      <c r="B412" s="44"/>
      <c r="C412" s="44" t="s">
        <v>215</v>
      </c>
      <c r="D412" s="43"/>
      <c r="E412" s="44" t="s">
        <v>214</v>
      </c>
      <c r="F412" s="43">
        <v>0</v>
      </c>
      <c r="G412" s="44" t="s">
        <v>213</v>
      </c>
      <c r="H412" s="43"/>
    </row>
    <row r="413" spans="1:8" ht="14.25" customHeight="1">
      <c r="A413" s="44"/>
      <c r="B413" s="44"/>
      <c r="C413" s="44" t="s">
        <v>212</v>
      </c>
      <c r="D413" s="43"/>
      <c r="E413" s="44"/>
      <c r="F413" s="192" t="s">
        <v>211</v>
      </c>
      <c r="G413" s="192"/>
      <c r="H413" s="43"/>
    </row>
    <row r="414" spans="1:8" ht="50.1" customHeight="1" thickBot="1">
      <c r="A414" s="20"/>
      <c r="B414" s="20"/>
      <c r="C414" s="20"/>
      <c r="D414" s="20"/>
      <c r="E414" s="20" t="s">
        <v>210</v>
      </c>
      <c r="F414" s="42" t="s">
        <v>269</v>
      </c>
      <c r="G414" s="20" t="s">
        <v>209</v>
      </c>
      <c r="H414" s="21"/>
    </row>
    <row r="415" spans="1:8" ht="0.95" customHeight="1" thickTop="1">
      <c r="A415" s="41"/>
      <c r="B415" s="41"/>
      <c r="C415" s="41"/>
      <c r="D415" s="41"/>
      <c r="E415" s="41"/>
      <c r="F415" s="41"/>
      <c r="G415" s="41"/>
      <c r="H415" s="41"/>
    </row>
    <row r="416" spans="1:8" ht="18" customHeight="1">
      <c r="A416" s="36" t="s">
        <v>153</v>
      </c>
      <c r="B416" s="36" t="s">
        <v>154</v>
      </c>
      <c r="C416" s="36"/>
      <c r="D416" s="195"/>
      <c r="E416" s="195"/>
      <c r="F416" s="34"/>
      <c r="G416" s="36"/>
      <c r="H416" s="33"/>
    </row>
    <row r="417" spans="1:8" ht="26.1" customHeight="1">
      <c r="A417" s="39" t="s">
        <v>155</v>
      </c>
      <c r="B417" s="39" t="s">
        <v>10</v>
      </c>
      <c r="C417" s="194" t="s">
        <v>223</v>
      </c>
      <c r="D417" s="194"/>
      <c r="E417" s="38" t="s">
        <v>11</v>
      </c>
      <c r="F417" s="37" t="s">
        <v>12</v>
      </c>
      <c r="G417" s="37" t="s">
        <v>13</v>
      </c>
      <c r="H417" s="37" t="s">
        <v>15</v>
      </c>
    </row>
    <row r="418" spans="1:8" ht="26.1" customHeight="1">
      <c r="A418" s="28" t="s">
        <v>222</v>
      </c>
      <c r="B418" s="28" t="s">
        <v>157</v>
      </c>
      <c r="C418" s="196" t="s">
        <v>266</v>
      </c>
      <c r="D418" s="196"/>
      <c r="E418" s="27" t="s">
        <v>25</v>
      </c>
      <c r="F418" s="49">
        <v>1</v>
      </c>
      <c r="G418" s="25"/>
      <c r="H418" s="25"/>
    </row>
    <row r="419" spans="1:8" ht="24" customHeight="1">
      <c r="A419" s="48" t="s">
        <v>218</v>
      </c>
      <c r="B419" s="48" t="s">
        <v>265</v>
      </c>
      <c r="C419" s="197" t="s">
        <v>263</v>
      </c>
      <c r="D419" s="197"/>
      <c r="E419" s="47" t="s">
        <v>262</v>
      </c>
      <c r="F419" s="46">
        <v>0.40960000000000002</v>
      </c>
      <c r="G419" s="45"/>
      <c r="H419" s="45"/>
    </row>
    <row r="420" spans="1:8" ht="25.5" customHeight="1">
      <c r="A420" s="48" t="s">
        <v>218</v>
      </c>
      <c r="B420" s="48" t="s">
        <v>264</v>
      </c>
      <c r="C420" s="197" t="s">
        <v>263</v>
      </c>
      <c r="D420" s="197"/>
      <c r="E420" s="47" t="s">
        <v>262</v>
      </c>
      <c r="F420" s="46">
        <v>0.14480000000000001</v>
      </c>
      <c r="G420" s="45"/>
      <c r="H420" s="45"/>
    </row>
    <row r="421" spans="1:8" ht="14.25" customHeight="1">
      <c r="A421" s="44"/>
      <c r="B421" s="44"/>
      <c r="C421" s="44" t="s">
        <v>215</v>
      </c>
      <c r="D421" s="43">
        <v>13.67</v>
      </c>
      <c r="E421" s="44" t="s">
        <v>214</v>
      </c>
      <c r="F421" s="43">
        <v>0</v>
      </c>
      <c r="G421" s="44" t="s">
        <v>213</v>
      </c>
      <c r="H421" s="43"/>
    </row>
    <row r="422" spans="1:8" ht="50.1" customHeight="1">
      <c r="A422" s="44"/>
      <c r="B422" s="44"/>
      <c r="C422" s="44" t="s">
        <v>212</v>
      </c>
      <c r="D422" s="43">
        <v>5</v>
      </c>
      <c r="E422" s="44"/>
      <c r="F422" s="192" t="s">
        <v>211</v>
      </c>
      <c r="G422" s="192"/>
      <c r="H422" s="43"/>
    </row>
    <row r="423" spans="1:8" ht="0.95" customHeight="1">
      <c r="A423" s="20"/>
      <c r="B423" s="20"/>
      <c r="C423" s="20"/>
      <c r="D423" s="20"/>
      <c r="E423" s="20" t="s">
        <v>210</v>
      </c>
      <c r="F423" s="42" t="s">
        <v>268</v>
      </c>
      <c r="G423" s="20" t="s">
        <v>209</v>
      </c>
      <c r="H423" s="21"/>
    </row>
    <row r="424" spans="1:8" s="80" customFormat="1" ht="50.1" customHeight="1" thickBot="1">
      <c r="A424" s="78"/>
      <c r="B424" s="78"/>
      <c r="C424" s="78"/>
      <c r="D424" s="78"/>
      <c r="E424" s="78" t="s">
        <v>210</v>
      </c>
      <c r="F424" s="42">
        <v>40</v>
      </c>
      <c r="G424" s="78" t="s">
        <v>209</v>
      </c>
      <c r="H424" s="79"/>
    </row>
    <row r="425" spans="1:8" ht="24" customHeight="1" thickTop="1">
      <c r="A425" s="41"/>
      <c r="B425" s="41"/>
      <c r="C425" s="41"/>
      <c r="D425" s="41"/>
      <c r="E425" s="41"/>
      <c r="F425" s="41"/>
      <c r="G425" s="41"/>
      <c r="H425" s="41"/>
    </row>
    <row r="426" spans="1:8" ht="18" customHeight="1">
      <c r="A426" s="39" t="s">
        <v>158</v>
      </c>
      <c r="B426" s="39" t="s">
        <v>10</v>
      </c>
      <c r="C426" s="194" t="s">
        <v>223</v>
      </c>
      <c r="D426" s="194"/>
      <c r="E426" s="38" t="s">
        <v>11</v>
      </c>
      <c r="F426" s="37" t="s">
        <v>12</v>
      </c>
      <c r="G426" s="37" t="s">
        <v>13</v>
      </c>
      <c r="H426" s="37" t="s">
        <v>15</v>
      </c>
    </row>
    <row r="427" spans="1:8" ht="26.1" customHeight="1">
      <c r="A427" s="28" t="s">
        <v>222</v>
      </c>
      <c r="B427" s="28" t="s">
        <v>160</v>
      </c>
      <c r="C427" s="196" t="s">
        <v>20</v>
      </c>
      <c r="D427" s="196"/>
      <c r="E427" s="27" t="s">
        <v>25</v>
      </c>
      <c r="F427" s="49">
        <v>1</v>
      </c>
      <c r="G427" s="25"/>
      <c r="H427" s="25"/>
    </row>
    <row r="428" spans="1:8" ht="24" customHeight="1">
      <c r="A428" s="48" t="s">
        <v>218</v>
      </c>
      <c r="B428" s="48" t="s">
        <v>264</v>
      </c>
      <c r="C428" s="197" t="s">
        <v>263</v>
      </c>
      <c r="D428" s="197"/>
      <c r="E428" s="47" t="s">
        <v>262</v>
      </c>
      <c r="F428" s="46">
        <v>0.5</v>
      </c>
      <c r="G428" s="45"/>
      <c r="H428" s="45"/>
    </row>
    <row r="429" spans="1:8" ht="26.1" customHeight="1">
      <c r="A429" s="48" t="s">
        <v>218</v>
      </c>
      <c r="B429" s="48" t="s">
        <v>265</v>
      </c>
      <c r="C429" s="197" t="s">
        <v>263</v>
      </c>
      <c r="D429" s="197"/>
      <c r="E429" s="47" t="s">
        <v>262</v>
      </c>
      <c r="F429" s="46">
        <v>1</v>
      </c>
      <c r="G429" s="45"/>
      <c r="H429" s="45"/>
    </row>
    <row r="430" spans="1:8" ht="25.5" customHeight="1">
      <c r="A430" s="44"/>
      <c r="B430" s="44"/>
      <c r="C430" s="44" t="s">
        <v>215</v>
      </c>
      <c r="D430" s="43"/>
      <c r="E430" s="44" t="s">
        <v>214</v>
      </c>
      <c r="F430" s="43">
        <v>0</v>
      </c>
      <c r="G430" s="44" t="s">
        <v>213</v>
      </c>
      <c r="H430" s="43"/>
    </row>
    <row r="431" spans="1:8" ht="14.25" customHeight="1">
      <c r="A431" s="44"/>
      <c r="B431" s="44"/>
      <c r="C431" s="44" t="s">
        <v>212</v>
      </c>
      <c r="D431" s="43"/>
      <c r="E431" s="44"/>
      <c r="F431" s="192" t="s">
        <v>211</v>
      </c>
      <c r="G431" s="192"/>
      <c r="H431" s="43"/>
    </row>
    <row r="432" spans="1:8" ht="50.1" customHeight="1" thickBot="1">
      <c r="A432" s="20"/>
      <c r="B432" s="20"/>
      <c r="C432" s="20"/>
      <c r="D432" s="20"/>
      <c r="E432" s="20" t="s">
        <v>210</v>
      </c>
      <c r="F432" s="42" t="s">
        <v>267</v>
      </c>
      <c r="G432" s="20" t="s">
        <v>209</v>
      </c>
      <c r="H432" s="21"/>
    </row>
    <row r="433" spans="1:8" ht="0.95" customHeight="1" thickTop="1">
      <c r="A433" s="41"/>
      <c r="B433" s="41"/>
      <c r="C433" s="41"/>
      <c r="D433" s="41"/>
      <c r="E433" s="41"/>
      <c r="F433" s="41"/>
      <c r="G433" s="41"/>
      <c r="H433" s="41"/>
    </row>
    <row r="434" spans="1:8" ht="18" customHeight="1">
      <c r="A434" s="39" t="s">
        <v>161</v>
      </c>
      <c r="B434" s="39" t="s">
        <v>10</v>
      </c>
      <c r="C434" s="194" t="s">
        <v>223</v>
      </c>
      <c r="D434" s="194"/>
      <c r="E434" s="38" t="s">
        <v>11</v>
      </c>
      <c r="F434" s="37" t="s">
        <v>12</v>
      </c>
      <c r="G434" s="37" t="s">
        <v>13</v>
      </c>
      <c r="H434" s="37" t="s">
        <v>15</v>
      </c>
    </row>
    <row r="435" spans="1:8" ht="26.1" customHeight="1">
      <c r="A435" s="28" t="s">
        <v>222</v>
      </c>
      <c r="B435" s="28" t="s">
        <v>163</v>
      </c>
      <c r="C435" s="196" t="s">
        <v>266</v>
      </c>
      <c r="D435" s="196"/>
      <c r="E435" s="27" t="s">
        <v>102</v>
      </c>
      <c r="F435" s="49">
        <v>1</v>
      </c>
      <c r="G435" s="25"/>
      <c r="H435" s="25"/>
    </row>
    <row r="436" spans="1:8" ht="26.1" customHeight="1">
      <c r="A436" s="48" t="s">
        <v>218</v>
      </c>
      <c r="B436" s="48" t="s">
        <v>265</v>
      </c>
      <c r="C436" s="197" t="s">
        <v>263</v>
      </c>
      <c r="D436" s="197"/>
      <c r="E436" s="47" t="s">
        <v>262</v>
      </c>
      <c r="F436" s="46">
        <v>1.66E-2</v>
      </c>
      <c r="G436" s="45"/>
      <c r="H436" s="45"/>
    </row>
    <row r="437" spans="1:8" ht="24" customHeight="1">
      <c r="A437" s="48" t="s">
        <v>218</v>
      </c>
      <c r="B437" s="48" t="s">
        <v>264</v>
      </c>
      <c r="C437" s="197" t="s">
        <v>263</v>
      </c>
      <c r="D437" s="197"/>
      <c r="E437" s="47" t="s">
        <v>262</v>
      </c>
      <c r="F437" s="46">
        <v>5.8999999999999999E-3</v>
      </c>
      <c r="G437" s="45"/>
      <c r="H437" s="45"/>
    </row>
    <row r="438" spans="1:8" ht="25.5" customHeight="1">
      <c r="A438" s="44"/>
      <c r="B438" s="44"/>
      <c r="C438" s="44" t="s">
        <v>215</v>
      </c>
      <c r="D438" s="43"/>
      <c r="E438" s="44" t="s">
        <v>214</v>
      </c>
      <c r="F438" s="43">
        <v>0</v>
      </c>
      <c r="G438" s="44" t="s">
        <v>213</v>
      </c>
      <c r="H438" s="43"/>
    </row>
    <row r="439" spans="1:8" ht="14.25" customHeight="1">
      <c r="A439" s="44"/>
      <c r="B439" s="44"/>
      <c r="C439" s="44" t="s">
        <v>212</v>
      </c>
      <c r="D439" s="43"/>
      <c r="E439" s="44"/>
      <c r="F439" s="192" t="s">
        <v>211</v>
      </c>
      <c r="G439" s="192"/>
      <c r="H439" s="43"/>
    </row>
    <row r="440" spans="1:8" ht="50.1" customHeight="1" thickBot="1">
      <c r="A440" s="20"/>
      <c r="B440" s="20"/>
      <c r="C440" s="20"/>
      <c r="D440" s="20"/>
      <c r="E440" s="20" t="s">
        <v>210</v>
      </c>
      <c r="F440" s="42" t="s">
        <v>261</v>
      </c>
      <c r="G440" s="20" t="s">
        <v>209</v>
      </c>
      <c r="H440" s="21"/>
    </row>
    <row r="441" spans="1:8" ht="0.95" customHeight="1" thickTop="1">
      <c r="A441" s="41"/>
      <c r="B441" s="41"/>
      <c r="C441" s="41"/>
      <c r="D441" s="41"/>
      <c r="E441" s="41"/>
      <c r="F441" s="41"/>
      <c r="G441" s="41"/>
      <c r="H441" s="41"/>
    </row>
    <row r="442" spans="1:8" ht="18" customHeight="1">
      <c r="A442" s="36" t="s">
        <v>164</v>
      </c>
      <c r="B442" s="36" t="s">
        <v>165</v>
      </c>
      <c r="C442" s="36"/>
      <c r="D442" s="195"/>
      <c r="E442" s="195"/>
      <c r="F442" s="34"/>
      <c r="G442" s="36"/>
      <c r="H442" s="33">
        <v>46695.9</v>
      </c>
    </row>
    <row r="443" spans="1:8" ht="39" customHeight="1">
      <c r="A443" s="39" t="s">
        <v>166</v>
      </c>
      <c r="B443" s="39" t="s">
        <v>10</v>
      </c>
      <c r="C443" s="194" t="s">
        <v>223</v>
      </c>
      <c r="D443" s="194"/>
      <c r="E443" s="38" t="s">
        <v>11</v>
      </c>
      <c r="F443" s="37" t="s">
        <v>12</v>
      </c>
      <c r="G443" s="37" t="s">
        <v>13</v>
      </c>
      <c r="H443" s="37" t="s">
        <v>15</v>
      </c>
    </row>
    <row r="444" spans="1:8" ht="24" customHeight="1">
      <c r="A444" s="28" t="s">
        <v>222</v>
      </c>
      <c r="B444" s="28" t="s">
        <v>168</v>
      </c>
      <c r="C444" s="196" t="s">
        <v>260</v>
      </c>
      <c r="D444" s="196"/>
      <c r="E444" s="27" t="s">
        <v>37</v>
      </c>
      <c r="F444" s="49">
        <v>1</v>
      </c>
      <c r="G444" s="25"/>
      <c r="H444" s="25"/>
    </row>
    <row r="445" spans="1:8" ht="26.1" customHeight="1">
      <c r="A445" s="39" t="s">
        <v>7</v>
      </c>
      <c r="B445" s="39" t="s">
        <v>10</v>
      </c>
      <c r="C445" s="194" t="s">
        <v>223</v>
      </c>
      <c r="D445" s="205"/>
      <c r="E445" s="38" t="s">
        <v>11</v>
      </c>
      <c r="F445" s="37" t="s">
        <v>12</v>
      </c>
      <c r="G445" s="37" t="s">
        <v>13</v>
      </c>
      <c r="H445" s="37" t="s">
        <v>15</v>
      </c>
    </row>
    <row r="446" spans="1:8" ht="25.5" customHeight="1">
      <c r="A446" s="55" t="s">
        <v>225</v>
      </c>
      <c r="B446" s="55" t="s">
        <v>256</v>
      </c>
      <c r="C446" s="193" t="s">
        <v>224</v>
      </c>
      <c r="D446" s="193"/>
      <c r="E446" s="54" t="s">
        <v>233</v>
      </c>
      <c r="F446" s="53">
        <v>0.05</v>
      </c>
      <c r="G446" s="52"/>
      <c r="H446" s="51"/>
    </row>
    <row r="447" spans="1:8" ht="14.25" customHeight="1">
      <c r="A447" s="48" t="s">
        <v>222</v>
      </c>
      <c r="B447" s="48" t="s">
        <v>259</v>
      </c>
      <c r="C447" s="197" t="s">
        <v>258</v>
      </c>
      <c r="D447" s="197"/>
      <c r="E447" s="47" t="s">
        <v>228</v>
      </c>
      <c r="F447" s="46">
        <v>0.1</v>
      </c>
      <c r="G447" s="45"/>
      <c r="H447" s="56"/>
    </row>
    <row r="448" spans="1:8" ht="50.1" customHeight="1">
      <c r="A448" s="55" t="s">
        <v>225</v>
      </c>
      <c r="B448" s="55" t="s">
        <v>232</v>
      </c>
      <c r="C448" s="193" t="s">
        <v>224</v>
      </c>
      <c r="D448" s="193"/>
      <c r="E448" s="54" t="s">
        <v>231</v>
      </c>
      <c r="F448" s="53">
        <v>5.0000000000000001E-3</v>
      </c>
      <c r="G448" s="52"/>
      <c r="H448" s="51"/>
    </row>
    <row r="449" spans="1:8" ht="0.95" customHeight="1">
      <c r="A449" s="55" t="s">
        <v>225</v>
      </c>
      <c r="B449" s="55" t="s">
        <v>230</v>
      </c>
      <c r="C449" s="193" t="s">
        <v>229</v>
      </c>
      <c r="D449" s="193"/>
      <c r="E449" s="54" t="s">
        <v>228</v>
      </c>
      <c r="F449" s="53">
        <v>0.1</v>
      </c>
      <c r="G449" s="52" t="s">
        <v>227</v>
      </c>
      <c r="H449" s="51" t="s">
        <v>226</v>
      </c>
    </row>
    <row r="450" spans="1:8" ht="24" customHeight="1">
      <c r="A450" s="204" t="s">
        <v>257</v>
      </c>
      <c r="B450" s="205"/>
      <c r="C450" s="205"/>
      <c r="D450" s="205"/>
      <c r="E450" s="205"/>
      <c r="F450" s="205"/>
      <c r="G450" s="205"/>
      <c r="H450" s="205"/>
    </row>
    <row r="451" spans="1:8" ht="18" customHeight="1">
      <c r="A451" s="39" t="s">
        <v>7</v>
      </c>
      <c r="B451" s="39" t="s">
        <v>10</v>
      </c>
      <c r="C451" s="194" t="s">
        <v>223</v>
      </c>
      <c r="D451" s="205"/>
      <c r="E451" s="38" t="s">
        <v>11</v>
      </c>
      <c r="F451" s="37" t="s">
        <v>12</v>
      </c>
      <c r="G451" s="37" t="s">
        <v>13</v>
      </c>
      <c r="H451" s="37" t="s">
        <v>15</v>
      </c>
    </row>
    <row r="452" spans="1:8" ht="24" customHeight="1">
      <c r="A452" s="55" t="s">
        <v>225</v>
      </c>
      <c r="B452" s="55" t="s">
        <v>256</v>
      </c>
      <c r="C452" s="193" t="s">
        <v>224</v>
      </c>
      <c r="D452" s="193"/>
      <c r="E452" s="54" t="s">
        <v>233</v>
      </c>
      <c r="F452" s="53">
        <v>0.05</v>
      </c>
      <c r="G452" s="52"/>
      <c r="H452" s="51"/>
    </row>
    <row r="453" spans="1:8" ht="15" customHeight="1">
      <c r="A453" s="55" t="s">
        <v>225</v>
      </c>
      <c r="B453" s="55" t="s">
        <v>255</v>
      </c>
      <c r="C453" s="193" t="s">
        <v>224</v>
      </c>
      <c r="D453" s="193"/>
      <c r="E453" s="54" t="s">
        <v>233</v>
      </c>
      <c r="F453" s="53">
        <v>9.41E-3</v>
      </c>
      <c r="G453" s="52"/>
      <c r="H453" s="51"/>
    </row>
    <row r="454" spans="1:8" ht="24" customHeight="1">
      <c r="A454" s="55" t="s">
        <v>225</v>
      </c>
      <c r="B454" s="55" t="s">
        <v>254</v>
      </c>
      <c r="C454" s="193" t="s">
        <v>224</v>
      </c>
      <c r="D454" s="193"/>
      <c r="E454" s="54" t="s">
        <v>233</v>
      </c>
      <c r="F454" s="53">
        <v>2.0000000000000002E-5</v>
      </c>
      <c r="G454" s="52"/>
      <c r="H454" s="51"/>
    </row>
    <row r="455" spans="1:8" ht="24" customHeight="1">
      <c r="A455" s="55" t="s">
        <v>225</v>
      </c>
      <c r="B455" s="55" t="s">
        <v>253</v>
      </c>
      <c r="C455" s="193" t="s">
        <v>224</v>
      </c>
      <c r="D455" s="193"/>
      <c r="E455" s="54" t="s">
        <v>233</v>
      </c>
      <c r="F455" s="53">
        <v>1.0000000000000001E-5</v>
      </c>
      <c r="G455" s="52"/>
      <c r="H455" s="51"/>
    </row>
    <row r="456" spans="1:8" ht="24" customHeight="1">
      <c r="A456" s="55" t="s">
        <v>225</v>
      </c>
      <c r="B456" s="55" t="s">
        <v>252</v>
      </c>
      <c r="C456" s="193" t="s">
        <v>224</v>
      </c>
      <c r="D456" s="193"/>
      <c r="E456" s="54" t="s">
        <v>233</v>
      </c>
      <c r="F456" s="53">
        <v>2.0000000000000002E-5</v>
      </c>
      <c r="G456" s="52"/>
      <c r="H456" s="51"/>
    </row>
    <row r="457" spans="1:8" ht="24" customHeight="1">
      <c r="A457" s="55" t="s">
        <v>225</v>
      </c>
      <c r="B457" s="55" t="s">
        <v>251</v>
      </c>
      <c r="C457" s="193" t="s">
        <v>241</v>
      </c>
      <c r="D457" s="193"/>
      <c r="E457" s="54" t="s">
        <v>46</v>
      </c>
      <c r="F457" s="53">
        <v>4.0000000000000003E-5</v>
      </c>
      <c r="G457" s="52"/>
      <c r="H457" s="51"/>
    </row>
    <row r="458" spans="1:8" ht="39.950000000000003" customHeight="1">
      <c r="A458" s="55" t="s">
        <v>225</v>
      </c>
      <c r="B458" s="55" t="s">
        <v>250</v>
      </c>
      <c r="C458" s="193" t="s">
        <v>241</v>
      </c>
      <c r="D458" s="193"/>
      <c r="E458" s="54" t="s">
        <v>233</v>
      </c>
      <c r="F458" s="53">
        <v>1.018E-2</v>
      </c>
      <c r="G458" s="52"/>
      <c r="H458" s="51"/>
    </row>
    <row r="459" spans="1:8" ht="15" customHeight="1">
      <c r="A459" s="55" t="s">
        <v>225</v>
      </c>
      <c r="B459" s="55" t="s">
        <v>249</v>
      </c>
      <c r="C459" s="193" t="s">
        <v>224</v>
      </c>
      <c r="D459" s="193"/>
      <c r="E459" s="54" t="s">
        <v>248</v>
      </c>
      <c r="F459" s="53">
        <v>8.0000000000000007E-5</v>
      </c>
      <c r="G459" s="52"/>
      <c r="H459" s="51"/>
    </row>
    <row r="460" spans="1:8" ht="24" customHeight="1">
      <c r="A460" s="55" t="s">
        <v>225</v>
      </c>
      <c r="B460" s="55" t="s">
        <v>246</v>
      </c>
      <c r="C460" s="193" t="s">
        <v>224</v>
      </c>
      <c r="D460" s="193"/>
      <c r="E460" s="54" t="s">
        <v>233</v>
      </c>
      <c r="F460" s="53">
        <v>3.0000000000000001E-5</v>
      </c>
      <c r="G460" s="52"/>
      <c r="H460" s="51"/>
    </row>
    <row r="461" spans="1:8" ht="24" customHeight="1">
      <c r="A461" s="55" t="s">
        <v>225</v>
      </c>
      <c r="B461" s="55" t="s">
        <v>245</v>
      </c>
      <c r="C461" s="193" t="s">
        <v>224</v>
      </c>
      <c r="D461" s="193"/>
      <c r="E461" s="54" t="s">
        <v>233</v>
      </c>
      <c r="F461" s="53">
        <v>1.8000000000000001E-4</v>
      </c>
      <c r="G461" s="52"/>
      <c r="H461" s="51"/>
    </row>
    <row r="462" spans="1:8" ht="24" customHeight="1">
      <c r="A462" s="55" t="s">
        <v>225</v>
      </c>
      <c r="B462" s="55" t="s">
        <v>244</v>
      </c>
      <c r="C462" s="193" t="s">
        <v>224</v>
      </c>
      <c r="D462" s="193"/>
      <c r="E462" s="54" t="s">
        <v>235</v>
      </c>
      <c r="F462" s="53">
        <v>2.3000000000000001E-4</v>
      </c>
      <c r="G462" s="52"/>
      <c r="H462" s="51"/>
    </row>
    <row r="463" spans="1:8" ht="24" customHeight="1">
      <c r="A463" s="55" t="s">
        <v>225</v>
      </c>
      <c r="B463" s="55" t="s">
        <v>243</v>
      </c>
      <c r="C463" s="193" t="s">
        <v>224</v>
      </c>
      <c r="D463" s="193"/>
      <c r="E463" s="54" t="s">
        <v>233</v>
      </c>
      <c r="F463" s="53">
        <v>4.4999999999999999E-4</v>
      </c>
      <c r="G463" s="52"/>
      <c r="H463" s="51"/>
    </row>
    <row r="464" spans="1:8" ht="26.1" customHeight="1">
      <c r="A464" s="55" t="s">
        <v>225</v>
      </c>
      <c r="B464" s="55" t="s">
        <v>242</v>
      </c>
      <c r="C464" s="193" t="s">
        <v>241</v>
      </c>
      <c r="D464" s="193"/>
      <c r="E464" s="54" t="s">
        <v>233</v>
      </c>
      <c r="F464" s="53">
        <v>4.4999999999999999E-4</v>
      </c>
      <c r="G464" s="52"/>
      <c r="H464" s="51"/>
    </row>
    <row r="465" spans="1:8" ht="24" customHeight="1">
      <c r="A465" s="55" t="s">
        <v>225</v>
      </c>
      <c r="B465" s="55" t="s">
        <v>240</v>
      </c>
      <c r="C465" s="193" t="s">
        <v>224</v>
      </c>
      <c r="D465" s="193"/>
      <c r="E465" s="54" t="s">
        <v>233</v>
      </c>
      <c r="F465" s="53">
        <v>4.4999999999999999E-4</v>
      </c>
      <c r="G465" s="52"/>
      <c r="H465" s="51"/>
    </row>
    <row r="466" spans="1:8" ht="26.1" customHeight="1">
      <c r="A466" s="55" t="s">
        <v>225</v>
      </c>
      <c r="B466" s="55" t="s">
        <v>239</v>
      </c>
      <c r="C466" s="193" t="s">
        <v>224</v>
      </c>
      <c r="D466" s="193"/>
      <c r="E466" s="54" t="s">
        <v>233</v>
      </c>
      <c r="F466" s="53">
        <v>6.0000000000000002E-5</v>
      </c>
      <c r="G466" s="52"/>
      <c r="H466" s="51"/>
    </row>
    <row r="467" spans="1:8" ht="24" customHeight="1">
      <c r="A467" s="55" t="s">
        <v>225</v>
      </c>
      <c r="B467" s="55" t="s">
        <v>238</v>
      </c>
      <c r="C467" s="193" t="s">
        <v>224</v>
      </c>
      <c r="D467" s="193"/>
      <c r="E467" s="54" t="s">
        <v>233</v>
      </c>
      <c r="F467" s="53">
        <v>2.0000000000000002E-5</v>
      </c>
      <c r="G467" s="52"/>
      <c r="H467" s="51"/>
    </row>
    <row r="468" spans="1:8" ht="24" customHeight="1">
      <c r="A468" s="55" t="s">
        <v>225</v>
      </c>
      <c r="B468" s="55" t="s">
        <v>237</v>
      </c>
      <c r="C468" s="193" t="s">
        <v>224</v>
      </c>
      <c r="D468" s="193"/>
      <c r="E468" s="54" t="s">
        <v>233</v>
      </c>
      <c r="F468" s="53">
        <v>1.018E-2</v>
      </c>
      <c r="G468" s="52"/>
      <c r="H468" s="51"/>
    </row>
    <row r="469" spans="1:8" ht="24" customHeight="1">
      <c r="A469" s="55" t="s">
        <v>225</v>
      </c>
      <c r="B469" s="55" t="s">
        <v>236</v>
      </c>
      <c r="C469" s="193" t="s">
        <v>224</v>
      </c>
      <c r="D469" s="193"/>
      <c r="E469" s="54" t="s">
        <v>235</v>
      </c>
      <c r="F469" s="53">
        <v>8.0000000000000007E-5</v>
      </c>
      <c r="G469" s="52"/>
      <c r="H469" s="51"/>
    </row>
    <row r="470" spans="1:8" ht="24" customHeight="1">
      <c r="A470" s="55" t="s">
        <v>225</v>
      </c>
      <c r="B470" s="55" t="s">
        <v>234</v>
      </c>
      <c r="C470" s="193" t="s">
        <v>224</v>
      </c>
      <c r="D470" s="193"/>
      <c r="E470" s="54" t="s">
        <v>233</v>
      </c>
      <c r="F470" s="53">
        <v>1.4999999999999999E-4</v>
      </c>
      <c r="G470" s="52"/>
      <c r="H470" s="51"/>
    </row>
    <row r="471" spans="1:8" ht="24" customHeight="1">
      <c r="A471" s="55" t="s">
        <v>225</v>
      </c>
      <c r="B471" s="55" t="s">
        <v>232</v>
      </c>
      <c r="C471" s="193" t="s">
        <v>224</v>
      </c>
      <c r="D471" s="193"/>
      <c r="E471" s="54" t="s">
        <v>231</v>
      </c>
      <c r="F471" s="53">
        <v>5.0000000000000001E-3</v>
      </c>
      <c r="G471" s="52"/>
      <c r="H471" s="51"/>
    </row>
    <row r="472" spans="1:8" ht="24" customHeight="1">
      <c r="A472" s="55" t="s">
        <v>225</v>
      </c>
      <c r="B472" s="55" t="s">
        <v>230</v>
      </c>
      <c r="C472" s="193" t="s">
        <v>229</v>
      </c>
      <c r="D472" s="193"/>
      <c r="E472" s="54" t="s">
        <v>228</v>
      </c>
      <c r="F472" s="53">
        <v>0.1</v>
      </c>
      <c r="G472" s="52"/>
      <c r="H472" s="51"/>
    </row>
    <row r="473" spans="1:8" ht="24" customHeight="1">
      <c r="A473" s="44"/>
      <c r="B473" s="44"/>
      <c r="C473" s="44" t="s">
        <v>215</v>
      </c>
      <c r="D473" s="43"/>
      <c r="E473" s="44" t="s">
        <v>214</v>
      </c>
      <c r="F473" s="43">
        <v>0</v>
      </c>
      <c r="G473" s="44" t="s">
        <v>213</v>
      </c>
      <c r="H473" s="43"/>
    </row>
    <row r="474" spans="1:8" ht="26.1" customHeight="1">
      <c r="A474" s="44"/>
      <c r="B474" s="44"/>
      <c r="C474" s="44" t="s">
        <v>212</v>
      </c>
      <c r="D474" s="43"/>
      <c r="E474" s="44"/>
      <c r="F474" s="192" t="s">
        <v>211</v>
      </c>
      <c r="G474" s="192"/>
      <c r="H474" s="43"/>
    </row>
    <row r="475" spans="1:8" ht="26.1" customHeight="1" thickBot="1">
      <c r="A475" s="20"/>
      <c r="B475" s="20"/>
      <c r="C475" s="20"/>
      <c r="D475" s="20"/>
      <c r="E475" s="20" t="s">
        <v>210</v>
      </c>
      <c r="F475" s="42">
        <v>2400</v>
      </c>
      <c r="G475" s="20" t="s">
        <v>209</v>
      </c>
      <c r="H475" s="21"/>
    </row>
    <row r="476" spans="1:8" ht="24" customHeight="1" thickTop="1">
      <c r="A476" s="41"/>
      <c r="B476" s="41"/>
      <c r="C476" s="41"/>
      <c r="D476" s="41"/>
      <c r="E476" s="41"/>
      <c r="F476" s="41"/>
      <c r="G476" s="41"/>
      <c r="H476" s="41"/>
    </row>
    <row r="477" spans="1:8" ht="26.1" customHeight="1">
      <c r="A477" s="39" t="s">
        <v>432</v>
      </c>
      <c r="B477" s="39" t="s">
        <v>10</v>
      </c>
      <c r="C477" s="194" t="s">
        <v>223</v>
      </c>
      <c r="D477" s="194"/>
      <c r="E477" s="38" t="s">
        <v>11</v>
      </c>
      <c r="F477" s="37" t="s">
        <v>12</v>
      </c>
      <c r="G477" s="37" t="s">
        <v>13</v>
      </c>
      <c r="H477" s="37" t="s">
        <v>15</v>
      </c>
    </row>
    <row r="478" spans="1:8" ht="24" customHeight="1">
      <c r="A478" s="32" t="s">
        <v>225</v>
      </c>
      <c r="B478" s="32" t="s">
        <v>171</v>
      </c>
      <c r="C478" s="206" t="s">
        <v>224</v>
      </c>
      <c r="D478" s="206"/>
      <c r="E478" s="31" t="s">
        <v>25</v>
      </c>
      <c r="F478" s="50">
        <v>1</v>
      </c>
      <c r="G478" s="29"/>
      <c r="H478" s="29"/>
    </row>
    <row r="479" spans="1:8" ht="24" customHeight="1">
      <c r="A479" s="44"/>
      <c r="B479" s="44"/>
      <c r="C479" s="44" t="s">
        <v>215</v>
      </c>
      <c r="D479" s="43">
        <v>0</v>
      </c>
      <c r="E479" s="44" t="s">
        <v>214</v>
      </c>
      <c r="F479" s="43">
        <v>0</v>
      </c>
      <c r="G479" s="44" t="s">
        <v>213</v>
      </c>
      <c r="H479" s="43">
        <v>0</v>
      </c>
    </row>
    <row r="480" spans="1:8" ht="24" customHeight="1">
      <c r="A480" s="44"/>
      <c r="B480" s="44"/>
      <c r="C480" s="44" t="s">
        <v>212</v>
      </c>
      <c r="D480" s="43"/>
      <c r="E480" s="44"/>
      <c r="F480" s="192" t="s">
        <v>211</v>
      </c>
      <c r="G480" s="192"/>
      <c r="H480" s="43"/>
    </row>
    <row r="481" spans="1:8" ht="15" thickBot="1">
      <c r="A481" s="20"/>
      <c r="B481" s="20"/>
      <c r="C481" s="20"/>
      <c r="D481" s="20"/>
      <c r="E481" s="20" t="s">
        <v>210</v>
      </c>
      <c r="F481" s="42">
        <v>109</v>
      </c>
      <c r="G481" s="20" t="s">
        <v>209</v>
      </c>
      <c r="H481" s="21">
        <f>F481*H480</f>
        <v>0</v>
      </c>
    </row>
    <row r="482" spans="1:8" ht="14.25" customHeight="1" thickTop="1">
      <c r="A482" s="41"/>
      <c r="B482" s="41"/>
      <c r="C482" s="41"/>
      <c r="D482" s="41"/>
      <c r="E482" s="41"/>
      <c r="F482" s="41"/>
      <c r="G482" s="41"/>
      <c r="H482" s="41"/>
    </row>
    <row r="483" spans="1:8" ht="50.1" customHeight="1">
      <c r="A483" s="39" t="s">
        <v>172</v>
      </c>
      <c r="B483" s="39" t="s">
        <v>10</v>
      </c>
      <c r="C483" s="194" t="s">
        <v>223</v>
      </c>
      <c r="D483" s="194"/>
      <c r="E483" s="38" t="s">
        <v>11</v>
      </c>
      <c r="F483" s="37" t="s">
        <v>12</v>
      </c>
      <c r="G483" s="37" t="s">
        <v>13</v>
      </c>
      <c r="H483" s="37" t="s">
        <v>15</v>
      </c>
    </row>
    <row r="484" spans="1:8" ht="0.95" customHeight="1">
      <c r="A484" s="28" t="s">
        <v>222</v>
      </c>
      <c r="B484" s="28" t="s">
        <v>174</v>
      </c>
      <c r="C484" s="196" t="s">
        <v>221</v>
      </c>
      <c r="D484" s="196"/>
      <c r="E484" s="27" t="s">
        <v>85</v>
      </c>
      <c r="F484" s="49">
        <v>1</v>
      </c>
      <c r="G484" s="25">
        <v>7.95</v>
      </c>
      <c r="H484" s="25">
        <v>7.95</v>
      </c>
    </row>
    <row r="485" spans="1:8" ht="28.9" customHeight="1">
      <c r="A485" s="48" t="s">
        <v>218</v>
      </c>
      <c r="B485" s="48" t="s">
        <v>220</v>
      </c>
      <c r="C485" s="197" t="s">
        <v>216</v>
      </c>
      <c r="D485" s="197"/>
      <c r="E485" s="47" t="s">
        <v>219</v>
      </c>
      <c r="F485" s="46">
        <v>8.7606999999999997E-3</v>
      </c>
      <c r="G485" s="45"/>
      <c r="H485" s="45"/>
    </row>
    <row r="486" spans="1:8" ht="24" customHeight="1">
      <c r="A486" s="48" t="s">
        <v>218</v>
      </c>
      <c r="B486" s="48" t="s">
        <v>217</v>
      </c>
      <c r="C486" s="197" t="s">
        <v>216</v>
      </c>
      <c r="D486" s="197"/>
      <c r="E486" s="47" t="s">
        <v>64</v>
      </c>
      <c r="F486" s="46">
        <v>2.3316E-2</v>
      </c>
      <c r="G486" s="45"/>
      <c r="H486" s="45"/>
    </row>
    <row r="487" spans="1:8">
      <c r="A487" s="44"/>
      <c r="B487" s="44"/>
      <c r="C487" s="44" t="s">
        <v>215</v>
      </c>
      <c r="D487" s="43"/>
      <c r="E487" s="44" t="s">
        <v>214</v>
      </c>
      <c r="F487" s="43">
        <v>0</v>
      </c>
      <c r="G487" s="44" t="s">
        <v>213</v>
      </c>
      <c r="H487" s="43"/>
    </row>
    <row r="488" spans="1:8" ht="14.25" customHeight="1">
      <c r="A488" s="44"/>
      <c r="B488" s="44"/>
      <c r="C488" s="44" t="s">
        <v>212</v>
      </c>
      <c r="D488" s="43"/>
      <c r="E488" s="44"/>
      <c r="F488" s="192" t="s">
        <v>211</v>
      </c>
      <c r="G488" s="192"/>
      <c r="H488" s="43"/>
    </row>
    <row r="489" spans="1:8" ht="50.1" customHeight="1" thickBot="1">
      <c r="A489" s="20"/>
      <c r="B489" s="20"/>
      <c r="C489" s="20"/>
      <c r="D489" s="20"/>
      <c r="E489" s="20" t="s">
        <v>210</v>
      </c>
      <c r="F489" s="42">
        <v>543</v>
      </c>
      <c r="G489" s="20" t="s">
        <v>209</v>
      </c>
      <c r="H489" s="21"/>
    </row>
    <row r="490" spans="1:8" ht="0.95" customHeight="1" thickTop="1">
      <c r="A490" s="41"/>
      <c r="B490" s="41"/>
      <c r="C490" s="41"/>
      <c r="D490" s="41"/>
      <c r="E490" s="41"/>
      <c r="F490" s="41"/>
      <c r="G490" s="41"/>
      <c r="H490" s="41"/>
    </row>
    <row r="491" spans="1:8">
      <c r="A491" s="167"/>
      <c r="B491" s="23"/>
      <c r="C491" s="20"/>
      <c r="D491" s="187" t="s">
        <v>175</v>
      </c>
      <c r="E491" s="187"/>
      <c r="F491" s="78"/>
      <c r="G491" s="78"/>
      <c r="H491" s="79"/>
    </row>
    <row r="492" spans="1:8">
      <c r="A492" s="167"/>
      <c r="B492" s="23"/>
      <c r="C492" s="20"/>
      <c r="D492" s="187" t="s">
        <v>176</v>
      </c>
      <c r="E492" s="187"/>
      <c r="F492" s="78"/>
      <c r="G492" s="78"/>
      <c r="H492" s="79"/>
    </row>
    <row r="493" spans="1:8">
      <c r="A493" s="167"/>
      <c r="B493" s="23"/>
      <c r="C493" s="20"/>
      <c r="D493" s="187" t="s">
        <v>177</v>
      </c>
      <c r="E493" s="187"/>
      <c r="F493" s="78"/>
      <c r="G493" s="78"/>
      <c r="H493" s="79"/>
    </row>
    <row r="496" spans="1:8">
      <c r="H496" s="78"/>
    </row>
    <row r="497" spans="8:8">
      <c r="H497" s="78"/>
    </row>
    <row r="498" spans="8:8">
      <c r="H498" s="78"/>
    </row>
  </sheetData>
  <mergeCells count="363">
    <mergeCell ref="C278:D278"/>
    <mergeCell ref="C279:D279"/>
    <mergeCell ref="C280:D280"/>
    <mergeCell ref="C286:D286"/>
    <mergeCell ref="C291:D291"/>
    <mergeCell ref="C292:D292"/>
    <mergeCell ref="F301:G301"/>
    <mergeCell ref="C203:D203"/>
    <mergeCell ref="C222:D222"/>
    <mergeCell ref="C223:D223"/>
    <mergeCell ref="C224:D224"/>
    <mergeCell ref="C225:D225"/>
    <mergeCell ref="C213:D213"/>
    <mergeCell ref="C214:D214"/>
    <mergeCell ref="C215:D215"/>
    <mergeCell ref="C216:D216"/>
    <mergeCell ref="C217:D217"/>
    <mergeCell ref="C218:D218"/>
    <mergeCell ref="C212:D212"/>
    <mergeCell ref="F480:G480"/>
    <mergeCell ref="C483:D483"/>
    <mergeCell ref="C486:D486"/>
    <mergeCell ref="C466:D466"/>
    <mergeCell ref="C467:D467"/>
    <mergeCell ref="C468:D468"/>
    <mergeCell ref="C469:D469"/>
    <mergeCell ref="C470:D470"/>
    <mergeCell ref="C471:D471"/>
    <mergeCell ref="C472:D472"/>
    <mergeCell ref="C477:D477"/>
    <mergeCell ref="C478:D478"/>
    <mergeCell ref="C484:D484"/>
    <mergeCell ref="C485:D485"/>
    <mergeCell ref="F431:G431"/>
    <mergeCell ref="C434:D434"/>
    <mergeCell ref="C445:D445"/>
    <mergeCell ref="C452:D452"/>
    <mergeCell ref="C453:D453"/>
    <mergeCell ref="C454:D454"/>
    <mergeCell ref="C455:D455"/>
    <mergeCell ref="C456:D456"/>
    <mergeCell ref="C446:D446"/>
    <mergeCell ref="F439:G439"/>
    <mergeCell ref="C447:D447"/>
    <mergeCell ref="C448:D448"/>
    <mergeCell ref="C449:D449"/>
    <mergeCell ref="A450:H450"/>
    <mergeCell ref="C451:D451"/>
    <mergeCell ref="C427:D427"/>
    <mergeCell ref="C428:D428"/>
    <mergeCell ref="C429:D429"/>
    <mergeCell ref="C443:D443"/>
    <mergeCell ref="C444:D444"/>
    <mergeCell ref="C411:D411"/>
    <mergeCell ref="C387:D387"/>
    <mergeCell ref="C393:D393"/>
    <mergeCell ref="C394:D394"/>
    <mergeCell ref="C395:D395"/>
    <mergeCell ref="C402:D402"/>
    <mergeCell ref="C403:D403"/>
    <mergeCell ref="C409:D409"/>
    <mergeCell ref="C410:D410"/>
    <mergeCell ref="C401:D401"/>
    <mergeCell ref="C417:D417"/>
    <mergeCell ref="C418:D418"/>
    <mergeCell ref="C419:D419"/>
    <mergeCell ref="C435:D435"/>
    <mergeCell ref="C436:D436"/>
    <mergeCell ref="C437:D437"/>
    <mergeCell ref="C420:D420"/>
    <mergeCell ref="D442:E442"/>
    <mergeCell ref="C272:D272"/>
    <mergeCell ref="C354:D354"/>
    <mergeCell ref="C355:D355"/>
    <mergeCell ref="C330:D330"/>
    <mergeCell ref="C331:D331"/>
    <mergeCell ref="C337:D337"/>
    <mergeCell ref="C338:D338"/>
    <mergeCell ref="C339:D339"/>
    <mergeCell ref="C345:D345"/>
    <mergeCell ref="C346:D346"/>
    <mergeCell ref="C347:D347"/>
    <mergeCell ref="C353:D353"/>
    <mergeCell ref="C313:D313"/>
    <mergeCell ref="C294:D294"/>
    <mergeCell ref="C295:D295"/>
    <mergeCell ref="C296:D296"/>
    <mergeCell ref="C297:D297"/>
    <mergeCell ref="C298:D298"/>
    <mergeCell ref="C299:D299"/>
    <mergeCell ref="C290:D290"/>
    <mergeCell ref="C276:D276"/>
    <mergeCell ref="C285:D285"/>
    <mergeCell ref="C293:D293"/>
    <mergeCell ref="A277:H277"/>
    <mergeCell ref="C273:D273"/>
    <mergeCell ref="C274:D274"/>
    <mergeCell ref="C275:D275"/>
    <mergeCell ref="C287:D287"/>
    <mergeCell ref="C288:D288"/>
    <mergeCell ref="C289:D289"/>
    <mergeCell ref="F245:G245"/>
    <mergeCell ref="C248:D248"/>
    <mergeCell ref="F253:G253"/>
    <mergeCell ref="C256:D256"/>
    <mergeCell ref="F261:G261"/>
    <mergeCell ref="C264:D264"/>
    <mergeCell ref="F269:G269"/>
    <mergeCell ref="C281:D281"/>
    <mergeCell ref="C282:D282"/>
    <mergeCell ref="C283:D283"/>
    <mergeCell ref="C284:D284"/>
    <mergeCell ref="C257:D257"/>
    <mergeCell ref="C249:D249"/>
    <mergeCell ref="C250:D250"/>
    <mergeCell ref="C251:D251"/>
    <mergeCell ref="C258:D258"/>
    <mergeCell ref="C259:D259"/>
    <mergeCell ref="C265:D265"/>
    <mergeCell ref="C232:D232"/>
    <mergeCell ref="C233:D233"/>
    <mergeCell ref="C234:D234"/>
    <mergeCell ref="C235:D235"/>
    <mergeCell ref="C267:D267"/>
    <mergeCell ref="C241:D241"/>
    <mergeCell ref="C242:D242"/>
    <mergeCell ref="C226:D226"/>
    <mergeCell ref="C227:D227"/>
    <mergeCell ref="C243:D243"/>
    <mergeCell ref="C266:D266"/>
    <mergeCell ref="C197:D197"/>
    <mergeCell ref="C189:D189"/>
    <mergeCell ref="C190:D190"/>
    <mergeCell ref="C191:D191"/>
    <mergeCell ref="C152:D152"/>
    <mergeCell ref="C149:D149"/>
    <mergeCell ref="C150:D150"/>
    <mergeCell ref="C151:D151"/>
    <mergeCell ref="C128:D128"/>
    <mergeCell ref="C180:D180"/>
    <mergeCell ref="C177:D177"/>
    <mergeCell ref="C178:D178"/>
    <mergeCell ref="C179:D179"/>
    <mergeCell ref="C159:D159"/>
    <mergeCell ref="C160:D160"/>
    <mergeCell ref="C192:D192"/>
    <mergeCell ref="C181:D181"/>
    <mergeCell ref="C182:D182"/>
    <mergeCell ref="C168:D168"/>
    <mergeCell ref="C169:D169"/>
    <mergeCell ref="C170:D170"/>
    <mergeCell ref="C171:D171"/>
    <mergeCell ref="C188:D188"/>
    <mergeCell ref="C183:D183"/>
    <mergeCell ref="F154:G154"/>
    <mergeCell ref="C162:D162"/>
    <mergeCell ref="C161:D161"/>
    <mergeCell ref="C158:D158"/>
    <mergeCell ref="C163:D163"/>
    <mergeCell ref="F165:G165"/>
    <mergeCell ref="F173:G173"/>
    <mergeCell ref="C176:D176"/>
    <mergeCell ref="F84:G84"/>
    <mergeCell ref="C92:D92"/>
    <mergeCell ref="C93:D93"/>
    <mergeCell ref="C94:D94"/>
    <mergeCell ref="C95:D95"/>
    <mergeCell ref="F97:G97"/>
    <mergeCell ref="C127:D127"/>
    <mergeCell ref="C134:D134"/>
    <mergeCell ref="C115:D115"/>
    <mergeCell ref="C116:D116"/>
    <mergeCell ref="C117:D117"/>
    <mergeCell ref="C125:D125"/>
    <mergeCell ref="C126:D126"/>
    <mergeCell ref="C118:D118"/>
    <mergeCell ref="C119:D119"/>
    <mergeCell ref="C100:D100"/>
    <mergeCell ref="C103:D103"/>
    <mergeCell ref="C104:D104"/>
    <mergeCell ref="C114:D114"/>
    <mergeCell ref="C105:D105"/>
    <mergeCell ref="C106:D106"/>
    <mergeCell ref="C107:D107"/>
    <mergeCell ref="C108:D108"/>
    <mergeCell ref="F110:G110"/>
    <mergeCell ref="C89:D89"/>
    <mergeCell ref="C90:D90"/>
    <mergeCell ref="D113:E113"/>
    <mergeCell ref="C81:D81"/>
    <mergeCell ref="C82:D82"/>
    <mergeCell ref="C77:D77"/>
    <mergeCell ref="C101:D101"/>
    <mergeCell ref="C102:D102"/>
    <mergeCell ref="C91:D91"/>
    <mergeCell ref="C78:D78"/>
    <mergeCell ref="F58:G58"/>
    <mergeCell ref="C62:D62"/>
    <mergeCell ref="C63:D63"/>
    <mergeCell ref="D61:E61"/>
    <mergeCell ref="F65:G65"/>
    <mergeCell ref="C68:D68"/>
    <mergeCell ref="C69:D69"/>
    <mergeCell ref="F71:G71"/>
    <mergeCell ref="D74:E74"/>
    <mergeCell ref="C75:D75"/>
    <mergeCell ref="C76:D76"/>
    <mergeCell ref="C79:D79"/>
    <mergeCell ref="C80:D80"/>
    <mergeCell ref="C87:D87"/>
    <mergeCell ref="C88:D88"/>
    <mergeCell ref="F38:G38"/>
    <mergeCell ref="C41:D41"/>
    <mergeCell ref="C42:D42"/>
    <mergeCell ref="C43:D43"/>
    <mergeCell ref="C44:D44"/>
    <mergeCell ref="C45:D45"/>
    <mergeCell ref="C46:D46"/>
    <mergeCell ref="F48:G48"/>
    <mergeCell ref="C51:D51"/>
    <mergeCell ref="C52:D52"/>
    <mergeCell ref="C53:D53"/>
    <mergeCell ref="C54:D54"/>
    <mergeCell ref="C55:D55"/>
    <mergeCell ref="C56:D56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7:D7"/>
    <mergeCell ref="C8:D8"/>
    <mergeCell ref="F10:G10"/>
    <mergeCell ref="C13:D13"/>
    <mergeCell ref="C14:D14"/>
    <mergeCell ref="C15:D15"/>
    <mergeCell ref="C16:D16"/>
    <mergeCell ref="C17:D17"/>
    <mergeCell ref="C18:D18"/>
    <mergeCell ref="A4:H4"/>
    <mergeCell ref="D5:E5"/>
    <mergeCell ref="C6:D6"/>
    <mergeCell ref="C2:D2"/>
    <mergeCell ref="E2:F2"/>
    <mergeCell ref="G2:H2"/>
    <mergeCell ref="C3:D3"/>
    <mergeCell ref="E3:F3"/>
    <mergeCell ref="G3:H3"/>
    <mergeCell ref="F121:G121"/>
    <mergeCell ref="D124:E124"/>
    <mergeCell ref="C133:D133"/>
    <mergeCell ref="F136:G136"/>
    <mergeCell ref="C140:D140"/>
    <mergeCell ref="C141:D141"/>
    <mergeCell ref="C142:D142"/>
    <mergeCell ref="F145:G145"/>
    <mergeCell ref="D148:E148"/>
    <mergeCell ref="C143:D143"/>
    <mergeCell ref="F130:G130"/>
    <mergeCell ref="F185:G185"/>
    <mergeCell ref="C193:D193"/>
    <mergeCell ref="C194:D194"/>
    <mergeCell ref="A195:H195"/>
    <mergeCell ref="C196:D196"/>
    <mergeCell ref="C204:D204"/>
    <mergeCell ref="F229:G229"/>
    <mergeCell ref="F237:G237"/>
    <mergeCell ref="C240:D240"/>
    <mergeCell ref="C198:D198"/>
    <mergeCell ref="C199:D199"/>
    <mergeCell ref="C200:D200"/>
    <mergeCell ref="C201:D201"/>
    <mergeCell ref="C202:D202"/>
    <mergeCell ref="C219:D219"/>
    <mergeCell ref="C220:D220"/>
    <mergeCell ref="C221:D221"/>
    <mergeCell ref="C205:D205"/>
    <mergeCell ref="C206:D206"/>
    <mergeCell ref="C207:D207"/>
    <mergeCell ref="C208:D208"/>
    <mergeCell ref="C209:D209"/>
    <mergeCell ref="C210:D210"/>
    <mergeCell ref="C211:D211"/>
    <mergeCell ref="D319:E319"/>
    <mergeCell ref="C328:D328"/>
    <mergeCell ref="F333:G333"/>
    <mergeCell ref="C336:D336"/>
    <mergeCell ref="F341:G341"/>
    <mergeCell ref="C344:D344"/>
    <mergeCell ref="F349:G349"/>
    <mergeCell ref="C352:D352"/>
    <mergeCell ref="C323:D323"/>
    <mergeCell ref="F325:G325"/>
    <mergeCell ref="C329:D329"/>
    <mergeCell ref="C320:D320"/>
    <mergeCell ref="C321:D321"/>
    <mergeCell ref="C322:D322"/>
    <mergeCell ref="F315:G315"/>
    <mergeCell ref="C303:D303"/>
    <mergeCell ref="C304:D304"/>
    <mergeCell ref="C305:D305"/>
    <mergeCell ref="C306:D306"/>
    <mergeCell ref="F308:G308"/>
    <mergeCell ref="C310:D310"/>
    <mergeCell ref="C311:D311"/>
    <mergeCell ref="C312:D312"/>
    <mergeCell ref="F422:G422"/>
    <mergeCell ref="F357:G357"/>
    <mergeCell ref="C360:D360"/>
    <mergeCell ref="F365:G365"/>
    <mergeCell ref="D368:E368"/>
    <mergeCell ref="F373:G373"/>
    <mergeCell ref="C376:D376"/>
    <mergeCell ref="C377:D377"/>
    <mergeCell ref="F381:G381"/>
    <mergeCell ref="C384:D384"/>
    <mergeCell ref="C378:D378"/>
    <mergeCell ref="C379:D379"/>
    <mergeCell ref="C385:D385"/>
    <mergeCell ref="C386:D386"/>
    <mergeCell ref="C361:D361"/>
    <mergeCell ref="C362:D362"/>
    <mergeCell ref="C363:D363"/>
    <mergeCell ref="C369:D369"/>
    <mergeCell ref="C370:D370"/>
    <mergeCell ref="C371:D371"/>
    <mergeCell ref="A1:H1"/>
    <mergeCell ref="F488:G488"/>
    <mergeCell ref="D491:E491"/>
    <mergeCell ref="D492:E492"/>
    <mergeCell ref="D493:E493"/>
    <mergeCell ref="C459:D459"/>
    <mergeCell ref="F474:G474"/>
    <mergeCell ref="C457:D457"/>
    <mergeCell ref="C460:D460"/>
    <mergeCell ref="C461:D461"/>
    <mergeCell ref="C462:D462"/>
    <mergeCell ref="C463:D463"/>
    <mergeCell ref="C464:D464"/>
    <mergeCell ref="C458:D458"/>
    <mergeCell ref="C465:D465"/>
    <mergeCell ref="F389:G389"/>
    <mergeCell ref="C392:D392"/>
    <mergeCell ref="F397:G397"/>
    <mergeCell ref="C400:D400"/>
    <mergeCell ref="F405:G405"/>
    <mergeCell ref="C408:D408"/>
    <mergeCell ref="F413:G413"/>
    <mergeCell ref="D416:E416"/>
    <mergeCell ref="C426:D426"/>
  </mergeCells>
  <pageMargins left="0.5" right="0.5" top="1.3" bottom="1" header="0.12" footer="0.15"/>
  <pageSetup paperSize="9" scale="84" fitToHeight="0" orientation="landscape" r:id="rId1"/>
  <headerFooter>
    <oddHeader>&amp;C&amp;G&amp;R&amp;A</oddHeader>
    <oddFooter>&amp;L&amp;P / &amp;N&amp;R&amp;G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5"/>
  <sheetViews>
    <sheetView showWhiteSpace="0" zoomScale="117" zoomScaleNormal="117" workbookViewId="0">
      <selection activeCell="C7" sqref="C7"/>
    </sheetView>
  </sheetViews>
  <sheetFormatPr defaultColWidth="8.75" defaultRowHeight="14.25"/>
  <cols>
    <col min="1" max="1" width="10" style="80" bestFit="1" customWidth="1"/>
    <col min="2" max="2" width="13.25" style="80" bestFit="1" customWidth="1"/>
    <col min="3" max="3" width="60" style="80" bestFit="1" customWidth="1"/>
    <col min="4" max="4" width="16.5" style="80" customWidth="1"/>
    <col min="5" max="6" width="13" style="80" bestFit="1" customWidth="1"/>
    <col min="7" max="7" width="13" style="80" customWidth="1"/>
    <col min="8" max="9" width="13" style="80" bestFit="1" customWidth="1"/>
    <col min="10" max="10" width="17.5" style="80" bestFit="1" customWidth="1"/>
    <col min="11" max="11" width="8.75" style="91"/>
    <col min="12" max="12" width="9.875" style="91" bestFit="1" customWidth="1"/>
    <col min="13" max="13" width="8.75" style="91"/>
    <col min="14" max="16384" width="8.75" style="80"/>
  </cols>
  <sheetData>
    <row r="1" spans="1:12" ht="15">
      <c r="A1" s="207" t="s">
        <v>504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2">
      <c r="A2" s="168"/>
      <c r="B2" s="168"/>
      <c r="C2" s="169" t="s">
        <v>0</v>
      </c>
      <c r="D2" s="208" t="s">
        <v>1</v>
      </c>
      <c r="E2" s="208"/>
      <c r="F2" s="208" t="s">
        <v>2</v>
      </c>
      <c r="G2" s="208"/>
      <c r="H2" s="208"/>
      <c r="I2" s="208" t="s">
        <v>3</v>
      </c>
      <c r="J2" s="208"/>
    </row>
    <row r="3" spans="1:12" ht="51.75" customHeight="1">
      <c r="A3" s="170"/>
      <c r="B3" s="170"/>
      <c r="C3" s="171" t="s">
        <v>4</v>
      </c>
      <c r="D3" s="209"/>
      <c r="E3" s="209"/>
      <c r="F3" s="209"/>
      <c r="G3" s="209"/>
      <c r="H3" s="209"/>
      <c r="I3" s="209" t="s">
        <v>5</v>
      </c>
      <c r="J3" s="209"/>
    </row>
    <row r="4" spans="1:12" ht="15">
      <c r="A4" s="213"/>
      <c r="B4" s="213"/>
      <c r="C4" s="213"/>
      <c r="D4" s="213"/>
      <c r="E4" s="213"/>
      <c r="F4" s="213"/>
      <c r="G4" s="213"/>
      <c r="H4" s="213"/>
      <c r="I4" s="213"/>
      <c r="J4" s="213"/>
    </row>
    <row r="5" spans="1:12" ht="30" customHeight="1">
      <c r="A5" s="172" t="s">
        <v>8</v>
      </c>
      <c r="B5" s="172" t="s">
        <v>9</v>
      </c>
      <c r="C5" s="172" t="s">
        <v>10</v>
      </c>
      <c r="D5" s="172" t="s">
        <v>11</v>
      </c>
      <c r="E5" s="172" t="s">
        <v>12</v>
      </c>
      <c r="F5" s="172" t="s">
        <v>13</v>
      </c>
      <c r="G5" s="172" t="s">
        <v>480</v>
      </c>
      <c r="H5" s="172" t="s">
        <v>14</v>
      </c>
      <c r="I5" s="172" t="s">
        <v>15</v>
      </c>
      <c r="J5" s="172" t="s">
        <v>16</v>
      </c>
    </row>
    <row r="6" spans="1:12" ht="24" customHeight="1">
      <c r="A6" s="173" t="s">
        <v>170</v>
      </c>
      <c r="B6" s="173" t="s">
        <v>23</v>
      </c>
      <c r="C6" s="173" t="s">
        <v>171</v>
      </c>
      <c r="D6" s="173" t="s">
        <v>25</v>
      </c>
      <c r="E6" s="174">
        <f>'Memorial de cálculo'!N218</f>
        <v>109</v>
      </c>
      <c r="F6" s="174"/>
      <c r="G6" s="174"/>
      <c r="H6" s="174"/>
      <c r="I6" s="174"/>
      <c r="J6" s="175" t="e">
        <f>I6/G53</f>
        <v>#DIV/0!</v>
      </c>
      <c r="L6" s="114"/>
    </row>
    <row r="7" spans="1:12" ht="39" customHeight="1">
      <c r="A7" s="176" t="s">
        <v>50</v>
      </c>
      <c r="B7" s="176" t="s">
        <v>28</v>
      </c>
      <c r="C7" s="176" t="s">
        <v>51</v>
      </c>
      <c r="D7" s="176" t="s">
        <v>52</v>
      </c>
      <c r="E7" s="177">
        <v>1.5</v>
      </c>
      <c r="F7" s="177"/>
      <c r="G7" s="177"/>
      <c r="H7" s="177"/>
      <c r="I7" s="177"/>
      <c r="J7" s="178" t="e">
        <f>I7/G53</f>
        <v>#DIV/0!</v>
      </c>
    </row>
    <row r="8" spans="1:12" ht="24" customHeight="1">
      <c r="A8" s="173" t="s">
        <v>54</v>
      </c>
      <c r="B8" s="173" t="s">
        <v>28</v>
      </c>
      <c r="C8" s="173" t="s">
        <v>55</v>
      </c>
      <c r="D8" s="173" t="s">
        <v>52</v>
      </c>
      <c r="E8" s="174">
        <v>2</v>
      </c>
      <c r="F8" s="174"/>
      <c r="G8" s="174"/>
      <c r="H8" s="174"/>
      <c r="I8" s="174"/>
      <c r="J8" s="175" t="e">
        <f>I8/G53</f>
        <v>#DIV/0!</v>
      </c>
    </row>
    <row r="9" spans="1:12" ht="26.1" customHeight="1">
      <c r="A9" s="176" t="s">
        <v>91</v>
      </c>
      <c r="B9" s="176" t="s">
        <v>28</v>
      </c>
      <c r="C9" s="176" t="s">
        <v>92</v>
      </c>
      <c r="D9" s="176" t="s">
        <v>37</v>
      </c>
      <c r="E9" s="177">
        <v>750</v>
      </c>
      <c r="F9" s="177"/>
      <c r="G9" s="177"/>
      <c r="H9" s="177"/>
      <c r="I9" s="177"/>
      <c r="J9" s="178" t="e">
        <f>I9/G53</f>
        <v>#DIV/0!</v>
      </c>
    </row>
    <row r="10" spans="1:12" ht="24" customHeight="1">
      <c r="A10" s="173" t="s">
        <v>94</v>
      </c>
      <c r="B10" s="173" t="s">
        <v>28</v>
      </c>
      <c r="C10" s="173" t="s">
        <v>95</v>
      </c>
      <c r="D10" s="173" t="s">
        <v>85</v>
      </c>
      <c r="E10" s="174">
        <v>241</v>
      </c>
      <c r="F10" s="174"/>
      <c r="G10" s="174"/>
      <c r="H10" s="174"/>
      <c r="I10" s="174"/>
      <c r="J10" s="175" t="e">
        <f>I10/G53</f>
        <v>#DIV/0!</v>
      </c>
    </row>
    <row r="11" spans="1:12" ht="24" customHeight="1">
      <c r="A11" s="176" t="s">
        <v>57</v>
      </c>
      <c r="B11" s="176" t="s">
        <v>28</v>
      </c>
      <c r="C11" s="176" t="s">
        <v>58</v>
      </c>
      <c r="D11" s="176" t="s">
        <v>52</v>
      </c>
      <c r="E11" s="177">
        <v>2</v>
      </c>
      <c r="F11" s="177"/>
      <c r="G11" s="177"/>
      <c r="H11" s="177"/>
      <c r="I11" s="177"/>
      <c r="J11" s="178" t="e">
        <f>I11/G53</f>
        <v>#DIV/0!</v>
      </c>
    </row>
    <row r="12" spans="1:12" ht="24" customHeight="1">
      <c r="A12" s="173" t="s">
        <v>77</v>
      </c>
      <c r="B12" s="173" t="s">
        <v>28</v>
      </c>
      <c r="C12" s="173" t="s">
        <v>78</v>
      </c>
      <c r="D12" s="173" t="s">
        <v>37</v>
      </c>
      <c r="E12" s="174">
        <v>1700</v>
      </c>
      <c r="F12" s="174"/>
      <c r="G12" s="174"/>
      <c r="H12" s="174"/>
      <c r="I12" s="174"/>
      <c r="J12" s="175" t="e">
        <f>I12/G53</f>
        <v>#DIV/0!</v>
      </c>
    </row>
    <row r="13" spans="1:12" ht="26.1" customHeight="1">
      <c r="A13" s="176" t="s">
        <v>35</v>
      </c>
      <c r="B13" s="176" t="s">
        <v>32</v>
      </c>
      <c r="C13" s="176" t="s">
        <v>36</v>
      </c>
      <c r="D13" s="176" t="s">
        <v>37</v>
      </c>
      <c r="E13" s="177">
        <v>2400</v>
      </c>
      <c r="F13" s="177"/>
      <c r="G13" s="177"/>
      <c r="H13" s="177"/>
      <c r="I13" s="177"/>
      <c r="J13" s="178" t="e">
        <f>I13/G53</f>
        <v>#DIV/0!</v>
      </c>
    </row>
    <row r="14" spans="1:12" s="91" customFormat="1" ht="24" customHeight="1">
      <c r="A14" s="173" t="s">
        <v>22</v>
      </c>
      <c r="B14" s="173" t="s">
        <v>23</v>
      </c>
      <c r="C14" s="173" t="s">
        <v>24</v>
      </c>
      <c r="D14" s="173" t="s">
        <v>25</v>
      </c>
      <c r="E14" s="174">
        <v>1</v>
      </c>
      <c r="F14" s="174"/>
      <c r="G14" s="174"/>
      <c r="H14" s="174"/>
      <c r="I14" s="174"/>
      <c r="J14" s="175" t="e">
        <f>I14/G53</f>
        <v>#DIV/0!</v>
      </c>
    </row>
    <row r="15" spans="1:12" s="91" customFormat="1" ht="24" customHeight="1">
      <c r="A15" s="176" t="s">
        <v>83</v>
      </c>
      <c r="B15" s="176" t="s">
        <v>28</v>
      </c>
      <c r="C15" s="176" t="s">
        <v>84</v>
      </c>
      <c r="D15" s="176" t="s">
        <v>85</v>
      </c>
      <c r="E15" s="177">
        <v>80</v>
      </c>
      <c r="F15" s="177"/>
      <c r="G15" s="177"/>
      <c r="H15" s="177"/>
      <c r="I15" s="177"/>
      <c r="J15" s="178" t="e">
        <f>I15/G53</f>
        <v>#DIV/0!</v>
      </c>
    </row>
    <row r="16" spans="1:12" s="91" customFormat="1" ht="24" customHeight="1">
      <c r="A16" s="173" t="s">
        <v>396</v>
      </c>
      <c r="B16" s="173" t="s">
        <v>42</v>
      </c>
      <c r="C16" s="173" t="s">
        <v>397</v>
      </c>
      <c r="D16" s="173" t="s">
        <v>44</v>
      </c>
      <c r="E16" s="174">
        <v>1</v>
      </c>
      <c r="F16" s="174"/>
      <c r="G16" s="174"/>
      <c r="H16" s="174"/>
      <c r="I16" s="174"/>
      <c r="J16" s="175" t="e">
        <f>I16/G53</f>
        <v>#DIV/0!</v>
      </c>
    </row>
    <row r="17" spans="1:11" s="91" customFormat="1" ht="26.1" customHeight="1">
      <c r="A17" s="176" t="s">
        <v>104</v>
      </c>
      <c r="B17" s="176" t="s">
        <v>42</v>
      </c>
      <c r="C17" s="176" t="s">
        <v>105</v>
      </c>
      <c r="D17" s="176" t="s">
        <v>106</v>
      </c>
      <c r="E17" s="177">
        <v>1</v>
      </c>
      <c r="F17" s="177"/>
      <c r="G17" s="177"/>
      <c r="H17" s="177"/>
      <c r="I17" s="177"/>
      <c r="J17" s="178" t="e">
        <f>I17/G53</f>
        <v>#DIV/0!</v>
      </c>
    </row>
    <row r="18" spans="1:11" s="91" customFormat="1" ht="26.1" customHeight="1">
      <c r="A18" s="173" t="s">
        <v>167</v>
      </c>
      <c r="B18" s="173" t="s">
        <v>88</v>
      </c>
      <c r="C18" s="173" t="s">
        <v>168</v>
      </c>
      <c r="D18" s="173" t="s">
        <v>37</v>
      </c>
      <c r="E18" s="174">
        <v>2400</v>
      </c>
      <c r="F18" s="174"/>
      <c r="G18" s="174"/>
      <c r="H18" s="174"/>
      <c r="I18" s="174"/>
      <c r="J18" s="175" t="e">
        <f>I18/G53</f>
        <v>#DIV/0!</v>
      </c>
      <c r="K18" s="93"/>
    </row>
    <row r="19" spans="1:11" s="91" customFormat="1" ht="26.1" customHeight="1">
      <c r="A19" s="176" t="s">
        <v>108</v>
      </c>
      <c r="B19" s="176" t="s">
        <v>88</v>
      </c>
      <c r="C19" s="176" t="s">
        <v>109</v>
      </c>
      <c r="D19" s="176" t="s">
        <v>37</v>
      </c>
      <c r="E19" s="177">
        <v>200</v>
      </c>
      <c r="F19" s="177"/>
      <c r="G19" s="177"/>
      <c r="H19" s="177"/>
      <c r="I19" s="177"/>
      <c r="J19" s="178" t="e">
        <f>I19/G53</f>
        <v>#DIV/0!</v>
      </c>
    </row>
    <row r="20" spans="1:11" s="91" customFormat="1" ht="39" customHeight="1">
      <c r="A20" s="173" t="s">
        <v>74</v>
      </c>
      <c r="B20" s="173" t="s">
        <v>28</v>
      </c>
      <c r="C20" s="173" t="s">
        <v>75</v>
      </c>
      <c r="D20" s="173" t="s">
        <v>37</v>
      </c>
      <c r="E20" s="174">
        <v>1800</v>
      </c>
      <c r="F20" s="174"/>
      <c r="G20" s="174"/>
      <c r="H20" s="174"/>
      <c r="I20" s="174"/>
      <c r="J20" s="175" t="e">
        <f>I20/G53</f>
        <v>#DIV/0!</v>
      </c>
    </row>
    <row r="21" spans="1:11" s="91" customFormat="1" ht="26.1" customHeight="1">
      <c r="A21" s="176" t="s">
        <v>120</v>
      </c>
      <c r="B21" s="176" t="s">
        <v>28</v>
      </c>
      <c r="C21" s="176" t="s">
        <v>121</v>
      </c>
      <c r="D21" s="176" t="s">
        <v>102</v>
      </c>
      <c r="E21" s="177">
        <v>8940.75</v>
      </c>
      <c r="F21" s="177"/>
      <c r="G21" s="177"/>
      <c r="H21" s="177"/>
      <c r="I21" s="177"/>
      <c r="J21" s="178" t="e">
        <f>I21/G53</f>
        <v>#DIV/0!</v>
      </c>
    </row>
    <row r="22" spans="1:11" s="91" customFormat="1" ht="39" customHeight="1">
      <c r="A22" s="173" t="s">
        <v>31</v>
      </c>
      <c r="B22" s="173" t="s">
        <v>32</v>
      </c>
      <c r="C22" s="173" t="s">
        <v>33</v>
      </c>
      <c r="D22" s="173" t="s">
        <v>25</v>
      </c>
      <c r="E22" s="174">
        <v>1</v>
      </c>
      <c r="F22" s="174"/>
      <c r="G22" s="174"/>
      <c r="H22" s="174"/>
      <c r="I22" s="174"/>
      <c r="J22" s="175" t="e">
        <f>I22/G53</f>
        <v>#DIV/0!</v>
      </c>
    </row>
    <row r="23" spans="1:11" s="91" customFormat="1" ht="24" customHeight="1">
      <c r="A23" s="176" t="s">
        <v>398</v>
      </c>
      <c r="B23" s="176" t="s">
        <v>28</v>
      </c>
      <c r="C23" s="176" t="s">
        <v>399</v>
      </c>
      <c r="D23" s="176" t="s">
        <v>37</v>
      </c>
      <c r="E23" s="177">
        <v>150</v>
      </c>
      <c r="F23" s="177"/>
      <c r="G23" s="177"/>
      <c r="H23" s="177"/>
      <c r="I23" s="177"/>
      <c r="J23" s="178" t="e">
        <f>I23/G53</f>
        <v>#DIV/0!</v>
      </c>
    </row>
    <row r="24" spans="1:11" s="91" customFormat="1" ht="26.1" customHeight="1">
      <c r="A24" s="173" t="s">
        <v>173</v>
      </c>
      <c r="B24" s="173" t="s">
        <v>28</v>
      </c>
      <c r="C24" s="173" t="s">
        <v>174</v>
      </c>
      <c r="D24" s="173" t="s">
        <v>85</v>
      </c>
      <c r="E24" s="174">
        <f>'Memorial de cálculo'!N222</f>
        <v>543</v>
      </c>
      <c r="F24" s="174"/>
      <c r="G24" s="174"/>
      <c r="H24" s="174"/>
      <c r="I24" s="174"/>
      <c r="J24" s="175" t="e">
        <f>I24/G53</f>
        <v>#DIV/0!</v>
      </c>
    </row>
    <row r="25" spans="1:11" s="91" customFormat="1" ht="26.1" customHeight="1">
      <c r="A25" s="176" t="s">
        <v>87</v>
      </c>
      <c r="B25" s="176" t="s">
        <v>88</v>
      </c>
      <c r="C25" s="176" t="s">
        <v>89</v>
      </c>
      <c r="D25" s="176" t="s">
        <v>37</v>
      </c>
      <c r="E25" s="177">
        <v>500</v>
      </c>
      <c r="F25" s="177"/>
      <c r="G25" s="177"/>
      <c r="H25" s="177"/>
      <c r="I25" s="177"/>
      <c r="J25" s="178" t="e">
        <f>I25/G53</f>
        <v>#DIV/0!</v>
      </c>
    </row>
    <row r="26" spans="1:11" s="91" customFormat="1" ht="26.1" customHeight="1">
      <c r="A26" s="173" t="s">
        <v>159</v>
      </c>
      <c r="B26" s="173" t="s">
        <v>42</v>
      </c>
      <c r="C26" s="173" t="s">
        <v>160</v>
      </c>
      <c r="D26" s="173" t="s">
        <v>25</v>
      </c>
      <c r="E26" s="174">
        <v>70</v>
      </c>
      <c r="F26" s="174"/>
      <c r="G26" s="174"/>
      <c r="H26" s="174"/>
      <c r="I26" s="174"/>
      <c r="J26" s="175" t="e">
        <f>I26/G53</f>
        <v>#DIV/0!</v>
      </c>
    </row>
    <row r="27" spans="1:11" ht="26.1" customHeight="1">
      <c r="A27" s="176" t="s">
        <v>130</v>
      </c>
      <c r="B27" s="176" t="s">
        <v>42</v>
      </c>
      <c r="C27" s="176" t="s">
        <v>131</v>
      </c>
      <c r="D27" s="176" t="s">
        <v>25</v>
      </c>
      <c r="E27" s="177">
        <v>1</v>
      </c>
      <c r="F27" s="177"/>
      <c r="G27" s="177"/>
      <c r="H27" s="177"/>
      <c r="I27" s="177"/>
      <c r="J27" s="178" t="e">
        <f>I27/G53</f>
        <v>#DIV/0!</v>
      </c>
    </row>
    <row r="28" spans="1:11" ht="26.1" customHeight="1">
      <c r="A28" s="173" t="s">
        <v>80</v>
      </c>
      <c r="B28" s="173" t="s">
        <v>23</v>
      </c>
      <c r="C28" s="173" t="s">
        <v>81</v>
      </c>
      <c r="D28" s="173" t="s">
        <v>37</v>
      </c>
      <c r="E28" s="174">
        <v>130</v>
      </c>
      <c r="F28" s="174"/>
      <c r="G28" s="174"/>
      <c r="H28" s="174"/>
      <c r="I28" s="174"/>
      <c r="J28" s="175" t="e">
        <f>I28/G53</f>
        <v>#DIV/0!</v>
      </c>
    </row>
    <row r="29" spans="1:11" ht="24" customHeight="1">
      <c r="A29" s="176" t="s">
        <v>97</v>
      </c>
      <c r="B29" s="176" t="s">
        <v>28</v>
      </c>
      <c r="C29" s="176" t="s">
        <v>98</v>
      </c>
      <c r="D29" s="176" t="s">
        <v>37</v>
      </c>
      <c r="E29" s="177">
        <v>180</v>
      </c>
      <c r="F29" s="177"/>
      <c r="G29" s="177"/>
      <c r="H29" s="177"/>
      <c r="I29" s="177"/>
      <c r="J29" s="178" t="e">
        <f>I29/G53</f>
        <v>#DIV/0!</v>
      </c>
    </row>
    <row r="30" spans="1:11" ht="26.1" customHeight="1">
      <c r="A30" s="173" t="s">
        <v>62</v>
      </c>
      <c r="B30" s="173" t="s">
        <v>28</v>
      </c>
      <c r="C30" s="173" t="s">
        <v>63</v>
      </c>
      <c r="D30" s="173" t="s">
        <v>64</v>
      </c>
      <c r="E30" s="174">
        <v>65</v>
      </c>
      <c r="F30" s="174"/>
      <c r="G30" s="174"/>
      <c r="H30" s="174"/>
      <c r="I30" s="174"/>
      <c r="J30" s="175" t="e">
        <f>I30/G53</f>
        <v>#DIV/0!</v>
      </c>
    </row>
    <row r="31" spans="1:11" ht="26.1" customHeight="1">
      <c r="A31" s="176" t="s">
        <v>401</v>
      </c>
      <c r="B31" s="176" t="s">
        <v>42</v>
      </c>
      <c r="C31" s="176" t="s">
        <v>402</v>
      </c>
      <c r="D31" s="176" t="s">
        <v>37</v>
      </c>
      <c r="E31" s="177">
        <v>650</v>
      </c>
      <c r="F31" s="177"/>
      <c r="G31" s="177"/>
      <c r="H31" s="177"/>
      <c r="I31" s="177"/>
      <c r="J31" s="178" t="e">
        <f>I31/G53</f>
        <v>#DIV/0!</v>
      </c>
    </row>
    <row r="32" spans="1:11" ht="26.1" customHeight="1">
      <c r="A32" s="173" t="s">
        <v>27</v>
      </c>
      <c r="B32" s="173" t="s">
        <v>28</v>
      </c>
      <c r="C32" s="173" t="s">
        <v>29</v>
      </c>
      <c r="D32" s="173" t="s">
        <v>25</v>
      </c>
      <c r="E32" s="174">
        <v>1</v>
      </c>
      <c r="F32" s="174"/>
      <c r="G32" s="174"/>
      <c r="H32" s="174"/>
      <c r="I32" s="174"/>
      <c r="J32" s="175" t="e">
        <f>I32/G53</f>
        <v>#DIV/0!</v>
      </c>
    </row>
    <row r="33" spans="1:10" ht="26.1" customHeight="1">
      <c r="A33" s="176" t="s">
        <v>151</v>
      </c>
      <c r="B33" s="176" t="s">
        <v>42</v>
      </c>
      <c r="C33" s="176" t="s">
        <v>152</v>
      </c>
      <c r="D33" s="176" t="s">
        <v>25</v>
      </c>
      <c r="E33" s="177">
        <v>1</v>
      </c>
      <c r="F33" s="177"/>
      <c r="G33" s="177"/>
      <c r="H33" s="177"/>
      <c r="I33" s="177"/>
      <c r="J33" s="178" t="e">
        <f>I33/G53</f>
        <v>#DIV/0!</v>
      </c>
    </row>
    <row r="34" spans="1:10" ht="39" customHeight="1">
      <c r="A34" s="173" t="s">
        <v>113</v>
      </c>
      <c r="B34" s="173" t="s">
        <v>42</v>
      </c>
      <c r="C34" s="173" t="s">
        <v>114</v>
      </c>
      <c r="D34" s="173" t="s">
        <v>115</v>
      </c>
      <c r="E34" s="174">
        <v>1</v>
      </c>
      <c r="F34" s="174"/>
      <c r="G34" s="174"/>
      <c r="H34" s="174"/>
      <c r="I34" s="174"/>
      <c r="J34" s="175" t="e">
        <f>I34/G53</f>
        <v>#DIV/0!</v>
      </c>
    </row>
    <row r="35" spans="1:10" ht="26.1" customHeight="1">
      <c r="A35" s="176" t="s">
        <v>148</v>
      </c>
      <c r="B35" s="176" t="s">
        <v>42</v>
      </c>
      <c r="C35" s="176" t="s">
        <v>149</v>
      </c>
      <c r="D35" s="176" t="s">
        <v>102</v>
      </c>
      <c r="E35" s="177">
        <v>50</v>
      </c>
      <c r="F35" s="177"/>
      <c r="G35" s="177"/>
      <c r="H35" s="177"/>
      <c r="I35" s="177"/>
      <c r="J35" s="178" t="e">
        <f>I35/G53</f>
        <v>#DIV/0!</v>
      </c>
    </row>
    <row r="36" spans="1:10" ht="26.1" customHeight="1">
      <c r="A36" s="173" t="s">
        <v>135</v>
      </c>
      <c r="B36" s="173" t="s">
        <v>42</v>
      </c>
      <c r="C36" s="173" t="s">
        <v>136</v>
      </c>
      <c r="D36" s="173" t="s">
        <v>115</v>
      </c>
      <c r="E36" s="174">
        <v>1</v>
      </c>
      <c r="F36" s="174"/>
      <c r="G36" s="174"/>
      <c r="H36" s="174"/>
      <c r="I36" s="174"/>
      <c r="J36" s="175" t="e">
        <f>I36/G53</f>
        <v>#DIV/0!</v>
      </c>
    </row>
    <row r="37" spans="1:10" ht="26.1" customHeight="1">
      <c r="A37" s="176" t="s">
        <v>68</v>
      </c>
      <c r="B37" s="176" t="s">
        <v>23</v>
      </c>
      <c r="C37" s="176" t="s">
        <v>69</v>
      </c>
      <c r="D37" s="176" t="s">
        <v>37</v>
      </c>
      <c r="E37" s="177">
        <v>150</v>
      </c>
      <c r="F37" s="177"/>
      <c r="G37" s="177"/>
      <c r="H37" s="177"/>
      <c r="I37" s="177"/>
      <c r="J37" s="178" t="e">
        <f>I37/G53</f>
        <v>#DIV/0!</v>
      </c>
    </row>
    <row r="38" spans="1:10" ht="26.1" customHeight="1">
      <c r="A38" s="173" t="s">
        <v>145</v>
      </c>
      <c r="B38" s="173" t="s">
        <v>42</v>
      </c>
      <c r="C38" s="173" t="s">
        <v>146</v>
      </c>
      <c r="D38" s="173" t="s">
        <v>25</v>
      </c>
      <c r="E38" s="174">
        <v>20</v>
      </c>
      <c r="F38" s="174"/>
      <c r="G38" s="174"/>
      <c r="H38" s="174"/>
      <c r="I38" s="174"/>
      <c r="J38" s="175" t="e">
        <f>I38/G53</f>
        <v>#DIV/0!</v>
      </c>
    </row>
    <row r="39" spans="1:10" ht="26.1" customHeight="1">
      <c r="A39" s="176">
        <v>102190</v>
      </c>
      <c r="B39" s="176" t="s">
        <v>28</v>
      </c>
      <c r="C39" s="176" t="s">
        <v>481</v>
      </c>
      <c r="D39" s="176" t="s">
        <v>37</v>
      </c>
      <c r="E39" s="177">
        <v>54</v>
      </c>
      <c r="F39" s="177"/>
      <c r="G39" s="177"/>
      <c r="H39" s="177"/>
      <c r="I39" s="177"/>
      <c r="J39" s="178" t="e">
        <f>I39/G53</f>
        <v>#DIV/0!</v>
      </c>
    </row>
    <row r="40" spans="1:10" ht="26.1" customHeight="1">
      <c r="A40" s="173" t="s">
        <v>123</v>
      </c>
      <c r="B40" s="173" t="s">
        <v>28</v>
      </c>
      <c r="C40" s="173" t="s">
        <v>124</v>
      </c>
      <c r="D40" s="173" t="s">
        <v>25</v>
      </c>
      <c r="E40" s="174">
        <v>500</v>
      </c>
      <c r="F40" s="174"/>
      <c r="G40" s="174"/>
      <c r="H40" s="174"/>
      <c r="I40" s="174"/>
      <c r="J40" s="175" t="e">
        <f>I40/G53</f>
        <v>#DIV/0!</v>
      </c>
    </row>
    <row r="41" spans="1:10" s="91" customFormat="1" ht="24" customHeight="1">
      <c r="A41" s="176" t="s">
        <v>156</v>
      </c>
      <c r="B41" s="176" t="s">
        <v>28</v>
      </c>
      <c r="C41" s="176" t="s">
        <v>157</v>
      </c>
      <c r="D41" s="176" t="s">
        <v>25</v>
      </c>
      <c r="E41" s="177">
        <v>40</v>
      </c>
      <c r="F41" s="177"/>
      <c r="G41" s="177"/>
      <c r="H41" s="177"/>
      <c r="I41" s="177"/>
      <c r="J41" s="178" t="e">
        <f>I41/G53</f>
        <v>#DIV/0!</v>
      </c>
    </row>
    <row r="42" spans="1:10" s="91" customFormat="1" ht="24" customHeight="1">
      <c r="A42" s="173" t="s">
        <v>142</v>
      </c>
      <c r="B42" s="173" t="s">
        <v>139</v>
      </c>
      <c r="C42" s="173" t="s">
        <v>143</v>
      </c>
      <c r="D42" s="173" t="s">
        <v>25</v>
      </c>
      <c r="E42" s="174">
        <v>20</v>
      </c>
      <c r="F42" s="174"/>
      <c r="G42" s="174"/>
      <c r="H42" s="174"/>
      <c r="I42" s="174"/>
      <c r="J42" s="175" t="e">
        <f>I42/G53</f>
        <v>#DIV/0!</v>
      </c>
    </row>
    <row r="43" spans="1:10" s="91" customFormat="1" ht="26.1" customHeight="1">
      <c r="A43" s="176" t="s">
        <v>162</v>
      </c>
      <c r="B43" s="176" t="s">
        <v>28</v>
      </c>
      <c r="C43" s="176" t="s">
        <v>163</v>
      </c>
      <c r="D43" s="176" t="s">
        <v>102</v>
      </c>
      <c r="E43" s="177">
        <v>1000</v>
      </c>
      <c r="F43" s="177"/>
      <c r="G43" s="177"/>
      <c r="H43" s="177"/>
      <c r="I43" s="177"/>
      <c r="J43" s="178" t="e">
        <f>I43/G53</f>
        <v>#DIV/0!</v>
      </c>
    </row>
    <row r="44" spans="1:10" s="91" customFormat="1" ht="26.1" customHeight="1">
      <c r="A44" s="173" t="s">
        <v>117</v>
      </c>
      <c r="B44" s="173" t="s">
        <v>28</v>
      </c>
      <c r="C44" s="173" t="s">
        <v>118</v>
      </c>
      <c r="D44" s="173" t="s">
        <v>25</v>
      </c>
      <c r="E44" s="174">
        <v>250</v>
      </c>
      <c r="F44" s="174"/>
      <c r="G44" s="174"/>
      <c r="H44" s="174"/>
      <c r="I44" s="174"/>
      <c r="J44" s="175" t="e">
        <f>I44/G53</f>
        <v>#DIV/0!</v>
      </c>
    </row>
    <row r="45" spans="1:10" s="91" customFormat="1" ht="26.1" customHeight="1">
      <c r="A45" s="176" t="s">
        <v>100</v>
      </c>
      <c r="B45" s="176" t="s">
        <v>23</v>
      </c>
      <c r="C45" s="176" t="s">
        <v>101</v>
      </c>
      <c r="D45" s="176" t="s">
        <v>102</v>
      </c>
      <c r="E45" s="177">
        <v>15</v>
      </c>
      <c r="F45" s="177"/>
      <c r="G45" s="177"/>
      <c r="H45" s="177"/>
      <c r="I45" s="177"/>
      <c r="J45" s="178" t="e">
        <f>I45/G53</f>
        <v>#DIV/0!</v>
      </c>
    </row>
    <row r="46" spans="1:10" s="91" customFormat="1" ht="39" customHeight="1">
      <c r="A46" s="173" t="s">
        <v>138</v>
      </c>
      <c r="B46" s="173" t="s">
        <v>139</v>
      </c>
      <c r="C46" s="173" t="s">
        <v>140</v>
      </c>
      <c r="D46" s="173" t="s">
        <v>25</v>
      </c>
      <c r="E46" s="174">
        <v>10</v>
      </c>
      <c r="F46" s="174"/>
      <c r="G46" s="174"/>
      <c r="H46" s="174"/>
      <c r="I46" s="174"/>
      <c r="J46" s="175" t="e">
        <f>I46/G53</f>
        <v>#DIV/0!</v>
      </c>
    </row>
    <row r="47" spans="1:10" s="91" customFormat="1" ht="24" customHeight="1">
      <c r="A47" s="176">
        <v>102192</v>
      </c>
      <c r="B47" s="176" t="s">
        <v>28</v>
      </c>
      <c r="C47" s="176" t="s">
        <v>483</v>
      </c>
      <c r="D47" s="176" t="s">
        <v>37</v>
      </c>
      <c r="E47" s="177">
        <v>16</v>
      </c>
      <c r="F47" s="177"/>
      <c r="G47" s="177"/>
      <c r="H47" s="177"/>
      <c r="I47" s="177"/>
      <c r="J47" s="178" t="e">
        <f>I47/G53</f>
        <v>#DIV/0!</v>
      </c>
    </row>
    <row r="48" spans="1:10" s="91" customFormat="1" ht="24" customHeight="1">
      <c r="A48" s="173" t="s">
        <v>126</v>
      </c>
      <c r="B48" s="173" t="s">
        <v>127</v>
      </c>
      <c r="C48" s="173" t="s">
        <v>128</v>
      </c>
      <c r="D48" s="173" t="s">
        <v>25</v>
      </c>
      <c r="E48" s="174">
        <v>6</v>
      </c>
      <c r="F48" s="174"/>
      <c r="G48" s="174"/>
      <c r="H48" s="174"/>
      <c r="I48" s="174"/>
      <c r="J48" s="175" t="e">
        <f>I48/G53</f>
        <v>#DIV/0!</v>
      </c>
    </row>
    <row r="49" spans="1:12" s="91" customFormat="1" ht="26.1" customHeight="1">
      <c r="A49" s="176" t="s">
        <v>41</v>
      </c>
      <c r="B49" s="176" t="s">
        <v>42</v>
      </c>
      <c r="C49" s="176" t="s">
        <v>43</v>
      </c>
      <c r="D49" s="176" t="s">
        <v>44</v>
      </c>
      <c r="E49" s="177">
        <v>1</v>
      </c>
      <c r="F49" s="177"/>
      <c r="G49" s="177"/>
      <c r="H49" s="177"/>
      <c r="I49" s="177"/>
      <c r="J49" s="178" t="e">
        <f>I49/G53</f>
        <v>#DIV/0!</v>
      </c>
    </row>
    <row r="50" spans="1:12" s="91" customFormat="1">
      <c r="A50" s="24"/>
      <c r="B50" s="24"/>
      <c r="C50" s="24"/>
      <c r="D50" s="24"/>
      <c r="E50" s="24"/>
      <c r="F50" s="24"/>
      <c r="G50" s="24"/>
      <c r="H50" s="24"/>
      <c r="I50" s="24"/>
      <c r="J50" s="24"/>
    </row>
    <row r="51" spans="1:12" s="91" customFormat="1">
      <c r="A51" s="214"/>
      <c r="B51" s="214"/>
      <c r="C51" s="179"/>
      <c r="D51" s="180"/>
      <c r="E51" s="215" t="s">
        <v>175</v>
      </c>
      <c r="F51" s="214"/>
      <c r="G51" s="181"/>
      <c r="H51" s="216"/>
      <c r="I51" s="216"/>
      <c r="J51" s="216"/>
    </row>
    <row r="52" spans="1:12" s="91" customFormat="1">
      <c r="A52" s="214"/>
      <c r="B52" s="214"/>
      <c r="C52" s="179"/>
      <c r="D52" s="180"/>
      <c r="E52" s="215" t="s">
        <v>176</v>
      </c>
      <c r="F52" s="214"/>
      <c r="G52" s="181"/>
      <c r="H52" s="216"/>
      <c r="I52" s="216"/>
      <c r="J52" s="216"/>
      <c r="L52" s="113"/>
    </row>
    <row r="53" spans="1:12" s="91" customFormat="1">
      <c r="A53" s="210"/>
      <c r="B53" s="210"/>
      <c r="C53" s="182"/>
      <c r="D53" s="183"/>
      <c r="E53" s="211" t="s">
        <v>177</v>
      </c>
      <c r="F53" s="210"/>
      <c r="G53" s="184"/>
      <c r="H53" s="212"/>
      <c r="I53" s="212"/>
      <c r="J53" s="212"/>
    </row>
    <row r="54" spans="1:12" s="91" customFormat="1">
      <c r="A54" s="80"/>
      <c r="B54" s="80"/>
      <c r="C54" s="80"/>
      <c r="D54" s="80"/>
      <c r="E54" s="80"/>
      <c r="F54" s="80"/>
      <c r="G54" s="80"/>
      <c r="H54" s="80"/>
      <c r="I54" s="80"/>
      <c r="J54" s="89"/>
      <c r="K54" s="116"/>
      <c r="L54" s="116"/>
    </row>
    <row r="55" spans="1:12" s="91" customFormat="1">
      <c r="A55" s="80"/>
      <c r="B55" s="80"/>
      <c r="C55" s="80"/>
      <c r="D55" s="80"/>
      <c r="E55" s="80"/>
      <c r="F55" s="80"/>
      <c r="G55" s="80"/>
      <c r="H55" s="80"/>
      <c r="I55" s="80"/>
      <c r="J55" s="89"/>
      <c r="K55" s="116"/>
      <c r="L55" s="116"/>
    </row>
  </sheetData>
  <sortState ref="A6:J49">
    <sortCondition descending="1" ref="J6:J49"/>
  </sortState>
  <mergeCells count="17">
    <mergeCell ref="A53:B53"/>
    <mergeCell ref="E53:F53"/>
    <mergeCell ref="H53:J53"/>
    <mergeCell ref="A4:J4"/>
    <mergeCell ref="A51:B51"/>
    <mergeCell ref="E51:F51"/>
    <mergeCell ref="H51:J51"/>
    <mergeCell ref="A52:B52"/>
    <mergeCell ref="E52:F52"/>
    <mergeCell ref="H52:J52"/>
    <mergeCell ref="A1:J1"/>
    <mergeCell ref="D2:E2"/>
    <mergeCell ref="F2:H2"/>
    <mergeCell ref="I2:J2"/>
    <mergeCell ref="D3:E3"/>
    <mergeCell ref="F3:H3"/>
    <mergeCell ref="I3:J3"/>
  </mergeCells>
  <pageMargins left="1.2204724409448819" right="0.23622047244094491" top="1.299212598425197" bottom="0.74803149606299213" header="0.11811023622047245" footer="0.15748031496062992"/>
  <pageSetup paperSize="9" scale="59" fitToHeight="0" orientation="landscape" r:id="rId1"/>
  <headerFooter>
    <oddHeader>&amp;C&amp;G&amp;R&amp;A</oddHeader>
    <oddFooter>&amp;L&amp;P / &amp;N&amp;R&amp;G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0"/>
  <sheetViews>
    <sheetView showWhiteSpace="0" workbookViewId="0">
      <selection activeCell="C8" sqref="C8"/>
    </sheetView>
  </sheetViews>
  <sheetFormatPr defaultRowHeight="14.25"/>
  <cols>
    <col min="1" max="1" width="20" style="71" bestFit="1" customWidth="1"/>
    <col min="2" max="2" width="60" style="71" bestFit="1" customWidth="1"/>
    <col min="3" max="3" width="29.5" style="71" customWidth="1"/>
    <col min="4" max="7" width="12" style="71" bestFit="1" customWidth="1"/>
    <col min="8" max="29" width="12" bestFit="1" customWidth="1"/>
  </cols>
  <sheetData>
    <row r="1" spans="1:7" s="73" customFormat="1">
      <c r="A1" s="217" t="s">
        <v>497</v>
      </c>
      <c r="B1" s="217"/>
      <c r="C1" s="217"/>
      <c r="D1" s="217"/>
      <c r="E1" s="217"/>
      <c r="F1" s="71"/>
      <c r="G1" s="71"/>
    </row>
    <row r="2" spans="1:7" ht="25.5">
      <c r="A2" s="151"/>
      <c r="B2" s="151" t="s">
        <v>0</v>
      </c>
      <c r="C2" s="151" t="s">
        <v>1</v>
      </c>
      <c r="D2" s="152" t="s">
        <v>2</v>
      </c>
      <c r="E2" s="152" t="s">
        <v>3</v>
      </c>
      <c r="F2" s="151"/>
    </row>
    <row r="3" spans="1:7" ht="134.25" customHeight="1">
      <c r="A3" s="151"/>
      <c r="B3" s="151" t="s">
        <v>4</v>
      </c>
      <c r="C3" s="151"/>
      <c r="D3" s="152"/>
      <c r="E3" s="152" t="s">
        <v>5</v>
      </c>
      <c r="F3" s="152"/>
    </row>
    <row r="4" spans="1:7">
      <c r="A4" s="219"/>
      <c r="B4" s="220"/>
      <c r="C4" s="220"/>
      <c r="D4" s="220"/>
      <c r="E4" s="220"/>
      <c r="F4" s="220"/>
    </row>
    <row r="5" spans="1:7">
      <c r="A5" s="153" t="s">
        <v>7</v>
      </c>
      <c r="B5" s="153" t="s">
        <v>10</v>
      </c>
      <c r="C5" s="154" t="s">
        <v>395</v>
      </c>
      <c r="D5" s="155" t="s">
        <v>394</v>
      </c>
      <c r="E5" s="154" t="s">
        <v>393</v>
      </c>
    </row>
    <row r="6" spans="1:7" ht="19.899999999999999" customHeight="1">
      <c r="A6" s="156" t="s">
        <v>17</v>
      </c>
      <c r="B6" s="156" t="s">
        <v>19</v>
      </c>
      <c r="C6" s="157">
        <v>1</v>
      </c>
      <c r="D6" s="97">
        <v>1</v>
      </c>
      <c r="E6" s="98">
        <v>0</v>
      </c>
    </row>
    <row r="7" spans="1:7" s="73" customFormat="1" ht="19.899999999999999" customHeight="1">
      <c r="A7" s="158"/>
      <c r="B7" s="158"/>
      <c r="C7" s="159">
        <f>'Orçamento Sintético'!H6</f>
        <v>0</v>
      </c>
      <c r="D7" s="96">
        <f>C7</f>
        <v>0</v>
      </c>
      <c r="E7" s="99"/>
      <c r="F7" s="71"/>
      <c r="G7" s="71"/>
    </row>
    <row r="8" spans="1:7" ht="19.899999999999999" customHeight="1">
      <c r="A8" s="160" t="s">
        <v>38</v>
      </c>
      <c r="B8" s="160" t="s">
        <v>39</v>
      </c>
      <c r="C8" s="161">
        <v>1</v>
      </c>
      <c r="D8" s="95">
        <v>0.5</v>
      </c>
      <c r="E8" s="95">
        <v>0.5</v>
      </c>
    </row>
    <row r="9" spans="1:7" s="73" customFormat="1" ht="19.899999999999999" customHeight="1">
      <c r="A9" s="162"/>
      <c r="B9" s="162"/>
      <c r="C9" s="163">
        <f>'Orçamento Sintético'!H11</f>
        <v>0</v>
      </c>
      <c r="D9" s="96">
        <f>D8*C9</f>
        <v>0</v>
      </c>
      <c r="E9" s="96">
        <f>C9*E8</f>
        <v>0</v>
      </c>
      <c r="F9" s="71"/>
      <c r="G9" s="71"/>
    </row>
    <row r="10" spans="1:7" ht="19.899999999999999" customHeight="1">
      <c r="A10" s="160" t="s">
        <v>47</v>
      </c>
      <c r="B10" s="160" t="s">
        <v>48</v>
      </c>
      <c r="C10" s="161">
        <v>1</v>
      </c>
      <c r="D10" s="95">
        <v>0.5</v>
      </c>
      <c r="E10" s="95">
        <v>0.5</v>
      </c>
    </row>
    <row r="11" spans="1:7" s="73" customFormat="1" ht="19.899999999999999" customHeight="1">
      <c r="A11" s="162"/>
      <c r="B11" s="162"/>
      <c r="C11" s="163">
        <f>'Orçamento Sintético'!H14</f>
        <v>0</v>
      </c>
      <c r="D11" s="96">
        <f>C11*D10</f>
        <v>0</v>
      </c>
      <c r="E11" s="96">
        <f>C11*E10</f>
        <v>0</v>
      </c>
      <c r="F11" s="71"/>
      <c r="G11" s="71"/>
    </row>
    <row r="12" spans="1:7" ht="19.899999999999999" customHeight="1">
      <c r="A12" s="160" t="s">
        <v>59</v>
      </c>
      <c r="B12" s="160" t="s">
        <v>60</v>
      </c>
      <c r="C12" s="161">
        <v>1</v>
      </c>
      <c r="D12" s="95">
        <v>0.5</v>
      </c>
      <c r="E12" s="95">
        <v>0.5</v>
      </c>
    </row>
    <row r="13" spans="1:7" s="73" customFormat="1" ht="19.899999999999999" customHeight="1">
      <c r="A13" s="162"/>
      <c r="B13" s="162"/>
      <c r="C13" s="163">
        <f>'Orçamento Sintético'!H18</f>
        <v>0</v>
      </c>
      <c r="D13" s="96">
        <f>D12*C13</f>
        <v>0</v>
      </c>
      <c r="E13" s="96">
        <f>C13*E12</f>
        <v>0</v>
      </c>
      <c r="F13" s="71"/>
      <c r="G13" s="71"/>
    </row>
    <row r="14" spans="1:7" ht="19.899999999999999" customHeight="1">
      <c r="A14" s="160" t="s">
        <v>65</v>
      </c>
      <c r="B14" s="160" t="s">
        <v>66</v>
      </c>
      <c r="C14" s="161">
        <v>1</v>
      </c>
      <c r="D14" s="95">
        <v>0.5</v>
      </c>
      <c r="E14" s="95">
        <v>0.5</v>
      </c>
    </row>
    <row r="15" spans="1:7" s="73" customFormat="1" ht="19.899999999999999" customHeight="1">
      <c r="A15" s="162"/>
      <c r="B15" s="162"/>
      <c r="C15" s="163">
        <f>'Orçamento Sintético'!H20</f>
        <v>0</v>
      </c>
      <c r="D15" s="96">
        <f>D14*C15</f>
        <v>0</v>
      </c>
      <c r="E15" s="96">
        <f>C15*E14</f>
        <v>0</v>
      </c>
      <c r="F15" s="71"/>
      <c r="G15" s="71"/>
    </row>
    <row r="16" spans="1:7" ht="19.899999999999999" customHeight="1">
      <c r="A16" s="160" t="s">
        <v>71</v>
      </c>
      <c r="B16" s="160" t="s">
        <v>72</v>
      </c>
      <c r="C16" s="161">
        <v>1</v>
      </c>
      <c r="D16" s="95">
        <v>0.4</v>
      </c>
      <c r="E16" s="95">
        <v>0.6</v>
      </c>
    </row>
    <row r="17" spans="1:7" s="73" customFormat="1" ht="19.899999999999999" customHeight="1">
      <c r="A17" s="162"/>
      <c r="B17" s="162"/>
      <c r="C17" s="163">
        <f>'Orçamento Sintético'!H24</f>
        <v>0</v>
      </c>
      <c r="D17" s="96">
        <f>D16*C17</f>
        <v>0</v>
      </c>
      <c r="E17" s="96">
        <f>C17*E16</f>
        <v>0</v>
      </c>
      <c r="F17" s="71"/>
      <c r="G17" s="71"/>
    </row>
    <row r="18" spans="1:7" ht="19.899999999999999" customHeight="1">
      <c r="A18" s="160" t="s">
        <v>110</v>
      </c>
      <c r="B18" s="160" t="s">
        <v>111</v>
      </c>
      <c r="C18" s="161">
        <v>1</v>
      </c>
      <c r="D18" s="95">
        <v>0.5</v>
      </c>
      <c r="E18" s="95">
        <v>0.5</v>
      </c>
    </row>
    <row r="19" spans="1:7" s="73" customFormat="1" ht="19.899999999999999" customHeight="1">
      <c r="A19" s="162"/>
      <c r="B19" s="162"/>
      <c r="C19" s="163">
        <f>'Orçamento Sintético'!H38</f>
        <v>0</v>
      </c>
      <c r="D19" s="96">
        <f>D18*C19</f>
        <v>0</v>
      </c>
      <c r="E19" s="96">
        <f>C19*E18</f>
        <v>0</v>
      </c>
      <c r="F19" s="71"/>
      <c r="G19" s="71"/>
    </row>
    <row r="20" spans="1:7" ht="19.899999999999999" customHeight="1">
      <c r="A20" s="160" t="s">
        <v>132</v>
      </c>
      <c r="B20" s="160" t="s">
        <v>133</v>
      </c>
      <c r="C20" s="161">
        <v>1</v>
      </c>
      <c r="D20" s="95">
        <v>0.5</v>
      </c>
      <c r="E20" s="95">
        <v>0.5</v>
      </c>
    </row>
    <row r="21" spans="1:7" s="73" customFormat="1" ht="19.899999999999999" customHeight="1">
      <c r="A21" s="162"/>
      <c r="B21" s="162"/>
      <c r="C21" s="163">
        <f>'Orçamento Sintético'!H45</f>
        <v>0</v>
      </c>
      <c r="D21" s="96">
        <f>D20*C21</f>
        <v>0</v>
      </c>
      <c r="E21" s="96">
        <f>C21*E20</f>
        <v>0</v>
      </c>
      <c r="F21" s="71"/>
      <c r="G21" s="71"/>
    </row>
    <row r="22" spans="1:7" ht="19.899999999999999" customHeight="1">
      <c r="A22" s="160" t="s">
        <v>153</v>
      </c>
      <c r="B22" s="160" t="s">
        <v>154</v>
      </c>
      <c r="C22" s="161">
        <v>1</v>
      </c>
      <c r="D22" s="95">
        <v>0.5</v>
      </c>
      <c r="E22" s="95">
        <v>0.5</v>
      </c>
    </row>
    <row r="23" spans="1:7" s="73" customFormat="1" ht="19.899999999999999" customHeight="1">
      <c r="A23" s="162"/>
      <c r="B23" s="162"/>
      <c r="C23" s="163">
        <f>'Orçamento Sintético'!H52</f>
        <v>0</v>
      </c>
      <c r="D23" s="96">
        <f>D22*C23</f>
        <v>0</v>
      </c>
      <c r="E23" s="96">
        <f>C23*E22</f>
        <v>0</v>
      </c>
      <c r="F23" s="71"/>
      <c r="G23" s="71"/>
    </row>
    <row r="24" spans="1:7" ht="19.899999999999999" customHeight="1">
      <c r="A24" s="160" t="s">
        <v>164</v>
      </c>
      <c r="B24" s="160" t="s">
        <v>165</v>
      </c>
      <c r="C24" s="161">
        <v>1</v>
      </c>
      <c r="D24" s="95">
        <v>0.2</v>
      </c>
      <c r="E24" s="95">
        <v>0.8</v>
      </c>
    </row>
    <row r="25" spans="1:7" s="73" customFormat="1" ht="19.899999999999999" customHeight="1">
      <c r="A25" s="162"/>
      <c r="B25" s="162"/>
      <c r="C25" s="163">
        <f>'Orçamento Sintético'!H56</f>
        <v>0</v>
      </c>
      <c r="D25" s="96">
        <f>D24*C25</f>
        <v>0</v>
      </c>
      <c r="E25" s="96">
        <f>C25*E24</f>
        <v>0</v>
      </c>
      <c r="F25" s="71"/>
      <c r="G25" s="71"/>
    </row>
    <row r="26" spans="1:7">
      <c r="A26" s="218" t="s">
        <v>392</v>
      </c>
      <c r="B26" s="218"/>
      <c r="C26" s="151"/>
      <c r="D26" s="164">
        <f>(D24+D22+D20+D18+D16+D14+D12+D10+D8+D6)/10</f>
        <v>0.51</v>
      </c>
      <c r="E26" s="164">
        <f>(E24+E22+E20+E18+E16+E14+E12+E10+E8+E6)/10</f>
        <v>0.49000000000000005</v>
      </c>
    </row>
    <row r="27" spans="1:7">
      <c r="A27" s="218" t="s">
        <v>391</v>
      </c>
      <c r="B27" s="218"/>
      <c r="C27" s="151"/>
      <c r="D27" s="165">
        <f>D25+D23+D21+D19+D17+D15+D13+D11+D9+D7</f>
        <v>0</v>
      </c>
      <c r="E27" s="165">
        <f>E25+E23+E21+E19+E17+E15+E13+E11+E9+E7</f>
        <v>0</v>
      </c>
    </row>
    <row r="28" spans="1:7" ht="14.25" customHeight="1">
      <c r="A28" s="218" t="s">
        <v>390</v>
      </c>
      <c r="B28" s="218"/>
      <c r="C28" s="151"/>
      <c r="D28" s="164">
        <f>D26</f>
        <v>0.51</v>
      </c>
      <c r="E28" s="164">
        <f>D26+E26</f>
        <v>1</v>
      </c>
    </row>
    <row r="29" spans="1:7">
      <c r="A29" s="218" t="s">
        <v>389</v>
      </c>
      <c r="B29" s="218"/>
      <c r="C29" s="151"/>
      <c r="D29" s="165">
        <f>D27</f>
        <v>0</v>
      </c>
      <c r="E29" s="165">
        <f>D27+E27</f>
        <v>0</v>
      </c>
    </row>
    <row r="30" spans="1:7">
      <c r="A30" s="166"/>
      <c r="B30" s="166"/>
      <c r="C30" s="166"/>
      <c r="D30" s="166"/>
      <c r="E30" s="166"/>
      <c r="F30" s="166"/>
    </row>
  </sheetData>
  <mergeCells count="6">
    <mergeCell ref="A1:E1"/>
    <mergeCell ref="A27:B27"/>
    <mergeCell ref="A28:B28"/>
    <mergeCell ref="A29:B29"/>
    <mergeCell ref="A4:F4"/>
    <mergeCell ref="A26:B26"/>
  </mergeCells>
  <pageMargins left="2.6771653543307088" right="0.51181102362204722" top="1.299212598425197" bottom="0.98425196850393704" header="0.11811023622047245" footer="0.15748031496062992"/>
  <pageSetup paperSize="8" scale="90" orientation="landscape" r:id="rId1"/>
  <headerFooter>
    <oddHeader>&amp;C&amp;G&amp;R&amp;A</oddHeader>
    <oddFooter>&amp;L&amp;P / &amp;N&amp;R&amp;G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D40" sqref="D40"/>
    </sheetView>
  </sheetViews>
  <sheetFormatPr defaultColWidth="9" defaultRowHeight="15"/>
  <cols>
    <col min="1" max="1" width="8" style="1" customWidth="1"/>
    <col min="2" max="2" width="41.375" style="1" customWidth="1"/>
    <col min="3" max="4" width="8" style="1" customWidth="1"/>
    <col min="5" max="5" width="21.875" style="1" customWidth="1"/>
    <col min="6" max="6" width="8" style="1" customWidth="1"/>
    <col min="7" max="16384" width="9" style="1"/>
  </cols>
  <sheetData>
    <row r="1" spans="1:4">
      <c r="A1" s="221" t="s">
        <v>178</v>
      </c>
      <c r="B1" s="221"/>
    </row>
    <row r="2" spans="1:4" ht="16.5">
      <c r="A2" s="2" t="s">
        <v>7</v>
      </c>
      <c r="B2" s="2" t="s">
        <v>10</v>
      </c>
      <c r="C2" s="3" t="s">
        <v>179</v>
      </c>
      <c r="D2" s="4"/>
    </row>
    <row r="3" spans="1:4" ht="15.75">
      <c r="A3" s="5">
        <v>1</v>
      </c>
      <c r="B3" s="5" t="s">
        <v>180</v>
      </c>
      <c r="C3" s="6"/>
      <c r="D3" s="7"/>
    </row>
    <row r="4" spans="1:4" ht="15.75">
      <c r="A4" s="5">
        <v>2</v>
      </c>
      <c r="B4" s="5" t="s">
        <v>181</v>
      </c>
      <c r="C4" s="6"/>
      <c r="D4" s="7"/>
    </row>
    <row r="5" spans="1:4" ht="15.75">
      <c r="A5" s="5" t="s">
        <v>182</v>
      </c>
      <c r="B5" s="5" t="s">
        <v>183</v>
      </c>
      <c r="C5" s="6"/>
      <c r="D5" s="7"/>
    </row>
    <row r="6" spans="1:4" ht="15.75">
      <c r="A6" s="8" t="s">
        <v>184</v>
      </c>
      <c r="B6" s="8" t="s">
        <v>185</v>
      </c>
      <c r="C6" s="9"/>
      <c r="D6" s="10"/>
    </row>
    <row r="7" spans="1:4" ht="15.75">
      <c r="A7" s="5" t="s">
        <v>186</v>
      </c>
      <c r="B7" s="5" t="s">
        <v>187</v>
      </c>
      <c r="C7" s="6"/>
      <c r="D7" s="7"/>
    </row>
    <row r="8" spans="1:4" ht="15.75">
      <c r="A8" s="5" t="s">
        <v>188</v>
      </c>
      <c r="B8" s="5" t="s">
        <v>189</v>
      </c>
      <c r="C8" s="6"/>
      <c r="D8" s="7"/>
    </row>
    <row r="9" spans="1:4" ht="15.75">
      <c r="A9" s="8" t="s">
        <v>190</v>
      </c>
      <c r="B9" s="8" t="s">
        <v>191</v>
      </c>
      <c r="C9" s="9"/>
      <c r="D9" s="10"/>
    </row>
    <row r="10" spans="1:4" ht="15.75">
      <c r="A10" s="5" t="s">
        <v>192</v>
      </c>
      <c r="B10" s="5" t="s">
        <v>193</v>
      </c>
      <c r="C10" s="6"/>
      <c r="D10" s="7"/>
    </row>
    <row r="11" spans="1:4" ht="15.75">
      <c r="A11" s="5" t="s">
        <v>194</v>
      </c>
      <c r="B11" s="5" t="s">
        <v>195</v>
      </c>
      <c r="C11" s="6"/>
      <c r="D11" s="7"/>
    </row>
    <row r="12" spans="1:4" ht="15.75">
      <c r="A12" s="5" t="s">
        <v>196</v>
      </c>
      <c r="B12" s="5" t="s">
        <v>197</v>
      </c>
      <c r="C12" s="6"/>
      <c r="D12" s="7"/>
    </row>
    <row r="13" spans="1:4" ht="15.75">
      <c r="A13" s="5" t="s">
        <v>198</v>
      </c>
      <c r="B13" s="5" t="s">
        <v>199</v>
      </c>
      <c r="C13" s="6"/>
      <c r="D13" s="7"/>
    </row>
    <row r="14" spans="1:4" ht="16.5">
      <c r="A14" s="222" t="s">
        <v>200</v>
      </c>
      <c r="B14" s="222"/>
      <c r="C14" s="222"/>
      <c r="D14" s="11"/>
    </row>
    <row r="15" spans="1:4" ht="15.75">
      <c r="A15" s="223" t="s">
        <v>15</v>
      </c>
      <c r="B15" s="223"/>
      <c r="C15" s="12"/>
      <c r="D15" s="7"/>
    </row>
    <row r="16" spans="1:4">
      <c r="C16" s="13"/>
      <c r="D16" s="13"/>
    </row>
    <row r="17" spans="1:4">
      <c r="C17" s="13"/>
      <c r="D17" s="13"/>
    </row>
    <row r="18" spans="1:4" ht="16.5">
      <c r="A18" s="14" t="s">
        <v>201</v>
      </c>
      <c r="B18" s="15"/>
    </row>
    <row r="19" spans="1:4" ht="16.5">
      <c r="A19" s="15"/>
      <c r="B19" s="15"/>
    </row>
    <row r="20" spans="1:4" ht="15.75">
      <c r="A20" s="16"/>
      <c r="B20" s="16"/>
    </row>
    <row r="21" spans="1:4" ht="15.75">
      <c r="A21" s="17"/>
      <c r="B21" s="18" t="s">
        <v>202</v>
      </c>
    </row>
    <row r="22" spans="1:4">
      <c r="A22" s="17"/>
      <c r="B22" s="19" t="s">
        <v>203</v>
      </c>
    </row>
    <row r="23" spans="1:4">
      <c r="A23" s="17"/>
      <c r="B23" s="19" t="s">
        <v>204</v>
      </c>
    </row>
    <row r="24" spans="1:4">
      <c r="A24" s="17"/>
      <c r="B24" s="19" t="s">
        <v>205</v>
      </c>
    </row>
    <row r="25" spans="1:4">
      <c r="A25" s="17"/>
      <c r="B25" s="19" t="s">
        <v>206</v>
      </c>
    </row>
    <row r="26" spans="1:4">
      <c r="A26" s="17"/>
      <c r="B26" s="19" t="s">
        <v>207</v>
      </c>
    </row>
    <row r="27" spans="1:4">
      <c r="A27" s="17"/>
      <c r="B27" s="19" t="s">
        <v>208</v>
      </c>
    </row>
  </sheetData>
  <mergeCells count="3">
    <mergeCell ref="A1:B1"/>
    <mergeCell ref="A14:C14"/>
    <mergeCell ref="A15:B15"/>
  </mergeCells>
  <pageMargins left="4.7244094488188981" right="0.51181102362204722" top="2.0866141732283467" bottom="0.78740157480314965" header="0.11811023622047245" footer="0.15748031496062992"/>
  <pageSetup paperSize="9" scale="75" orientation="landscape" r:id="rId1"/>
  <headerFooter>
    <oddHeader>&amp;C&amp;G&amp;R&amp;A</oddHeader>
    <oddFooter>&amp;L&amp;P / &amp;N&amp;R&amp;G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35"/>
  <sheetViews>
    <sheetView tabSelected="1" showWhiteSpace="0" zoomScale="69" zoomScaleNormal="69" workbookViewId="0">
      <selection activeCell="C7" sqref="C7"/>
    </sheetView>
  </sheetViews>
  <sheetFormatPr defaultColWidth="8.75" defaultRowHeight="14.25"/>
  <cols>
    <col min="1" max="2" width="10" style="59" bestFit="1" customWidth="1"/>
    <col min="3" max="3" width="51.375" style="59" customWidth="1"/>
    <col min="4" max="4" width="10.75" style="59" customWidth="1"/>
    <col min="5" max="5" width="9.875" style="59" customWidth="1"/>
    <col min="6" max="7" width="8.75" style="59" customWidth="1"/>
    <col min="8" max="8" width="12.75" style="60" customWidth="1"/>
    <col min="9" max="9" width="10.75" style="59" customWidth="1"/>
    <col min="10" max="10" width="12.75" style="59" customWidth="1"/>
    <col min="11" max="11" width="10.75" style="59" customWidth="1"/>
    <col min="12" max="12" width="8.75" style="59" customWidth="1"/>
    <col min="13" max="13" width="12.75" style="59" customWidth="1"/>
    <col min="14" max="14" width="10.75" style="59" customWidth="1"/>
    <col min="15" max="31" width="8.75" style="93"/>
    <col min="32" max="16384" width="8.75" style="59"/>
  </cols>
  <sheetData>
    <row r="1" spans="1:31" s="73" customFormat="1" ht="15.75">
      <c r="A1" s="228" t="s">
        <v>498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</row>
    <row r="2" spans="1:31" ht="15">
      <c r="A2" s="57"/>
      <c r="B2" s="57"/>
      <c r="C2" s="57" t="s">
        <v>0</v>
      </c>
      <c r="D2" s="57"/>
      <c r="E2" s="57"/>
      <c r="F2" s="57"/>
      <c r="G2" s="57"/>
      <c r="H2" s="62"/>
      <c r="I2" s="57"/>
      <c r="J2" s="57"/>
      <c r="K2" s="57"/>
      <c r="L2" s="57"/>
      <c r="M2" s="186"/>
      <c r="N2" s="186"/>
    </row>
    <row r="3" spans="1:31" ht="19.899999999999999" customHeight="1">
      <c r="A3" s="58"/>
      <c r="B3" s="58"/>
      <c r="C3" s="58" t="s">
        <v>4</v>
      </c>
      <c r="D3" s="58"/>
      <c r="E3" s="58"/>
      <c r="F3" s="58"/>
      <c r="G3" s="58"/>
      <c r="H3" s="61"/>
      <c r="I3" s="58"/>
      <c r="J3" s="58"/>
      <c r="K3" s="58"/>
      <c r="L3" s="58"/>
      <c r="M3" s="187"/>
      <c r="N3" s="187"/>
    </row>
    <row r="4" spans="1:31" ht="25.15" customHeight="1">
      <c r="A4" s="190" t="s">
        <v>410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</row>
    <row r="5" spans="1:31" ht="30" customHeight="1">
      <c r="A5" s="100" t="s">
        <v>7</v>
      </c>
      <c r="B5" s="101" t="s">
        <v>8</v>
      </c>
      <c r="C5" s="100" t="s">
        <v>10</v>
      </c>
      <c r="D5" s="100"/>
      <c r="E5" s="100"/>
      <c r="F5" s="100"/>
      <c r="G5" s="100"/>
      <c r="H5" s="100"/>
      <c r="I5" s="100"/>
      <c r="J5" s="100"/>
      <c r="K5" s="100"/>
      <c r="L5" s="100"/>
      <c r="M5" s="102" t="s">
        <v>11</v>
      </c>
      <c r="N5" s="101" t="s">
        <v>12</v>
      </c>
    </row>
    <row r="6" spans="1:31" s="68" customFormat="1" ht="25.15" customHeight="1">
      <c r="A6" s="119" t="s">
        <v>17</v>
      </c>
      <c r="B6" s="119" t="s">
        <v>18</v>
      </c>
      <c r="C6" s="119" t="s">
        <v>19</v>
      </c>
      <c r="D6" s="119"/>
      <c r="E6" s="119"/>
      <c r="F6" s="119"/>
      <c r="G6" s="119"/>
      <c r="H6" s="119"/>
      <c r="I6" s="119"/>
      <c r="J6" s="119"/>
      <c r="K6" s="119"/>
      <c r="L6" s="119"/>
      <c r="M6" s="120"/>
      <c r="N6" s="121">
        <v>1</v>
      </c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</row>
    <row r="7" spans="1:31" s="68" customFormat="1" ht="25.15" customHeight="1">
      <c r="A7" s="122" t="s">
        <v>21</v>
      </c>
      <c r="B7" s="122" t="s">
        <v>22</v>
      </c>
      <c r="C7" s="122" t="s">
        <v>24</v>
      </c>
      <c r="D7" s="122"/>
      <c r="E7" s="122"/>
      <c r="F7" s="122"/>
      <c r="G7" s="122"/>
      <c r="H7" s="122"/>
      <c r="I7" s="122"/>
      <c r="J7" s="122"/>
      <c r="K7" s="122"/>
      <c r="L7" s="122"/>
      <c r="M7" s="123" t="s">
        <v>25</v>
      </c>
      <c r="N7" s="124">
        <v>1</v>
      </c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</row>
    <row r="8" spans="1:31" s="68" customFormat="1" ht="36" customHeight="1">
      <c r="A8" s="226" t="s">
        <v>411</v>
      </c>
      <c r="B8" s="226"/>
      <c r="C8" s="226"/>
      <c r="D8" s="125" t="s">
        <v>413</v>
      </c>
      <c r="E8" s="125" t="s">
        <v>414</v>
      </c>
      <c r="F8" s="125" t="s">
        <v>415</v>
      </c>
      <c r="G8" s="126" t="s">
        <v>416</v>
      </c>
      <c r="H8" s="126"/>
      <c r="I8" s="126" t="s">
        <v>417</v>
      </c>
      <c r="J8" s="127" t="s">
        <v>418</v>
      </c>
      <c r="K8" s="128" t="s">
        <v>419</v>
      </c>
      <c r="L8" s="128" t="s">
        <v>420</v>
      </c>
      <c r="M8" s="128" t="s">
        <v>466</v>
      </c>
      <c r="N8" s="128" t="s">
        <v>421</v>
      </c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</row>
    <row r="9" spans="1:31" s="68" customFormat="1" ht="19.899999999999999" customHeight="1">
      <c r="A9" s="242" t="s">
        <v>468</v>
      </c>
      <c r="B9" s="242"/>
      <c r="C9" s="242"/>
      <c r="D9" s="129"/>
      <c r="E9" s="129"/>
      <c r="F9" s="129"/>
      <c r="G9" s="130"/>
      <c r="H9" s="130"/>
      <c r="I9" s="130"/>
      <c r="J9" s="131"/>
      <c r="K9" s="132"/>
      <c r="L9" s="132"/>
      <c r="M9" s="132"/>
      <c r="N9" s="13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</row>
    <row r="10" spans="1:31" s="70" customFormat="1" ht="19.899999999999999" customHeight="1">
      <c r="A10" s="229"/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1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</row>
    <row r="11" spans="1:31" s="68" customFormat="1" ht="27.75" customHeight="1">
      <c r="A11" s="122" t="s">
        <v>26</v>
      </c>
      <c r="B11" s="122" t="s">
        <v>27</v>
      </c>
      <c r="C11" s="122" t="s">
        <v>29</v>
      </c>
      <c r="D11" s="122"/>
      <c r="E11" s="122"/>
      <c r="F11" s="122"/>
      <c r="G11" s="122"/>
      <c r="H11" s="122"/>
      <c r="I11" s="122"/>
      <c r="J11" s="122"/>
      <c r="K11" s="122"/>
      <c r="L11" s="122"/>
      <c r="M11" s="123" t="s">
        <v>25</v>
      </c>
      <c r="N11" s="124">
        <v>1</v>
      </c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</row>
    <row r="12" spans="1:31" s="68" customFormat="1" ht="34.5" customHeight="1">
      <c r="A12" s="226" t="s">
        <v>411</v>
      </c>
      <c r="B12" s="226"/>
      <c r="C12" s="226"/>
      <c r="D12" s="125" t="s">
        <v>413</v>
      </c>
      <c r="E12" s="125" t="s">
        <v>414</v>
      </c>
      <c r="F12" s="125" t="s">
        <v>415</v>
      </c>
      <c r="G12" s="126" t="s">
        <v>416</v>
      </c>
      <c r="H12" s="126"/>
      <c r="I12" s="126" t="s">
        <v>417</v>
      </c>
      <c r="J12" s="127" t="s">
        <v>418</v>
      </c>
      <c r="K12" s="128" t="s">
        <v>419</v>
      </c>
      <c r="L12" s="128" t="s">
        <v>420</v>
      </c>
      <c r="M12" s="128" t="s">
        <v>466</v>
      </c>
      <c r="N12" s="128" t="s">
        <v>421</v>
      </c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</row>
    <row r="13" spans="1:31" s="70" customFormat="1" ht="19.899999999999999" customHeight="1">
      <c r="A13" s="242" t="s">
        <v>469</v>
      </c>
      <c r="B13" s="242"/>
      <c r="C13" s="242"/>
      <c r="D13" s="133"/>
      <c r="E13" s="133"/>
      <c r="F13" s="133"/>
      <c r="G13" s="133"/>
      <c r="H13" s="133"/>
      <c r="I13" s="133"/>
      <c r="J13" s="133"/>
      <c r="K13" s="133"/>
      <c r="L13" s="133"/>
      <c r="M13" s="134"/>
      <c r="N13" s="135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</row>
    <row r="14" spans="1:31" s="70" customFormat="1" ht="19.899999999999999" customHeight="1">
      <c r="A14" s="229"/>
      <c r="B14" s="230"/>
      <c r="C14" s="230"/>
      <c r="D14" s="230"/>
      <c r="E14" s="230"/>
      <c r="F14" s="230"/>
      <c r="G14" s="230"/>
      <c r="H14" s="230"/>
      <c r="I14" s="230"/>
      <c r="J14" s="230"/>
      <c r="K14" s="230"/>
      <c r="L14" s="230"/>
      <c r="M14" s="230"/>
      <c r="N14" s="231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</row>
    <row r="15" spans="1:31" s="68" customFormat="1" ht="25.15" customHeight="1">
      <c r="A15" s="122" t="s">
        <v>30</v>
      </c>
      <c r="B15" s="122" t="s">
        <v>31</v>
      </c>
      <c r="C15" s="122" t="s">
        <v>33</v>
      </c>
      <c r="D15" s="122"/>
      <c r="E15" s="122"/>
      <c r="F15" s="122"/>
      <c r="G15" s="122"/>
      <c r="H15" s="122"/>
      <c r="I15" s="122"/>
      <c r="J15" s="122"/>
      <c r="K15" s="122"/>
      <c r="L15" s="122"/>
      <c r="M15" s="123" t="s">
        <v>25</v>
      </c>
      <c r="N15" s="124">
        <v>1</v>
      </c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</row>
    <row r="16" spans="1:31" s="68" customFormat="1" ht="28.5" customHeight="1">
      <c r="A16" s="226" t="s">
        <v>411</v>
      </c>
      <c r="B16" s="226"/>
      <c r="C16" s="226"/>
      <c r="D16" s="125" t="s">
        <v>413</v>
      </c>
      <c r="E16" s="125" t="s">
        <v>414</v>
      </c>
      <c r="F16" s="125" t="s">
        <v>415</v>
      </c>
      <c r="G16" s="126" t="s">
        <v>416</v>
      </c>
      <c r="H16" s="126"/>
      <c r="I16" s="126" t="s">
        <v>417</v>
      </c>
      <c r="J16" s="127" t="s">
        <v>418</v>
      </c>
      <c r="K16" s="128" t="s">
        <v>419</v>
      </c>
      <c r="L16" s="128" t="s">
        <v>420</v>
      </c>
      <c r="M16" s="128" t="s">
        <v>466</v>
      </c>
      <c r="N16" s="128" t="s">
        <v>421</v>
      </c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</row>
    <row r="17" spans="1:31" s="70" customFormat="1" ht="19.899999999999999" customHeight="1">
      <c r="A17" s="242" t="s">
        <v>470</v>
      </c>
      <c r="B17" s="242"/>
      <c r="C17" s="242"/>
      <c r="D17" s="133">
        <v>1</v>
      </c>
      <c r="E17" s="133"/>
      <c r="F17" s="133"/>
      <c r="G17" s="133"/>
      <c r="H17" s="133"/>
      <c r="I17" s="133">
        <v>500</v>
      </c>
      <c r="J17" s="133"/>
      <c r="K17" s="133"/>
      <c r="L17" s="133"/>
      <c r="M17" s="134"/>
      <c r="N17" s="135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</row>
    <row r="18" spans="1:31" s="70" customFormat="1" ht="19.899999999999999" customHeight="1">
      <c r="A18" s="229"/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1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</row>
    <row r="19" spans="1:31" s="68" customFormat="1" ht="25.15" customHeight="1">
      <c r="A19" s="122" t="s">
        <v>34</v>
      </c>
      <c r="B19" s="122" t="s">
        <v>35</v>
      </c>
      <c r="C19" s="122" t="s">
        <v>36</v>
      </c>
      <c r="D19" s="122"/>
      <c r="E19" s="122"/>
      <c r="F19" s="122"/>
      <c r="G19" s="122"/>
      <c r="H19" s="122"/>
      <c r="I19" s="122"/>
      <c r="J19" s="122"/>
      <c r="K19" s="122"/>
      <c r="L19" s="122"/>
      <c r="M19" s="123" t="s">
        <v>37</v>
      </c>
      <c r="N19" s="124">
        <f>N21+N22+N23+N24+N25</f>
        <v>2400</v>
      </c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</row>
    <row r="20" spans="1:31" s="68" customFormat="1" ht="42" customHeight="1">
      <c r="A20" s="226" t="s">
        <v>411</v>
      </c>
      <c r="B20" s="226"/>
      <c r="C20" s="226"/>
      <c r="D20" s="125" t="s">
        <v>413</v>
      </c>
      <c r="E20" s="125" t="s">
        <v>414</v>
      </c>
      <c r="F20" s="125" t="s">
        <v>415</v>
      </c>
      <c r="G20" s="126" t="s">
        <v>416</v>
      </c>
      <c r="H20" s="126"/>
      <c r="I20" s="126" t="s">
        <v>417</v>
      </c>
      <c r="J20" s="127" t="s">
        <v>418</v>
      </c>
      <c r="K20" s="128" t="s">
        <v>419</v>
      </c>
      <c r="L20" s="128" t="s">
        <v>420</v>
      </c>
      <c r="M20" s="128" t="s">
        <v>466</v>
      </c>
      <c r="N20" s="128" t="s">
        <v>421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</row>
    <row r="21" spans="1:31" s="70" customFormat="1" ht="19.899999999999999" customHeight="1">
      <c r="A21" s="225" t="s">
        <v>489</v>
      </c>
      <c r="B21" s="225"/>
      <c r="C21" s="225"/>
      <c r="D21" s="133">
        <v>1</v>
      </c>
      <c r="E21" s="133"/>
      <c r="F21" s="133"/>
      <c r="G21" s="133"/>
      <c r="H21" s="133"/>
      <c r="I21" s="133">
        <v>620</v>
      </c>
      <c r="J21" s="133"/>
      <c r="K21" s="133"/>
      <c r="L21" s="133"/>
      <c r="M21" s="134"/>
      <c r="N21" s="135">
        <f>I21*D21</f>
        <v>620</v>
      </c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</row>
    <row r="22" spans="1:31" s="70" customFormat="1" ht="19.899999999999999" customHeight="1">
      <c r="A22" s="225" t="s">
        <v>490</v>
      </c>
      <c r="B22" s="225"/>
      <c r="C22" s="225"/>
      <c r="D22" s="133">
        <v>1</v>
      </c>
      <c r="E22" s="133"/>
      <c r="F22" s="133"/>
      <c r="G22" s="133"/>
      <c r="H22" s="133"/>
      <c r="I22" s="133">
        <v>460</v>
      </c>
      <c r="J22" s="133"/>
      <c r="K22" s="133"/>
      <c r="L22" s="133"/>
      <c r="M22" s="134"/>
      <c r="N22" s="135">
        <f t="shared" ref="N22:N25" si="0">I22*D22</f>
        <v>460</v>
      </c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</row>
    <row r="23" spans="1:31" s="70" customFormat="1" ht="19.899999999999999" customHeight="1">
      <c r="A23" s="225" t="s">
        <v>491</v>
      </c>
      <c r="B23" s="225"/>
      <c r="C23" s="225"/>
      <c r="D23" s="133">
        <v>1</v>
      </c>
      <c r="E23" s="133"/>
      <c r="F23" s="133"/>
      <c r="G23" s="133"/>
      <c r="H23" s="133"/>
      <c r="I23" s="133">
        <v>320</v>
      </c>
      <c r="J23" s="133"/>
      <c r="K23" s="133"/>
      <c r="L23" s="133"/>
      <c r="M23" s="134"/>
      <c r="N23" s="135">
        <f t="shared" si="0"/>
        <v>320</v>
      </c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</row>
    <row r="24" spans="1:31" s="70" customFormat="1" ht="19.899999999999999" customHeight="1">
      <c r="A24" s="225" t="s">
        <v>492</v>
      </c>
      <c r="B24" s="225"/>
      <c r="C24" s="225"/>
      <c r="D24" s="133">
        <v>1</v>
      </c>
      <c r="E24" s="133"/>
      <c r="F24" s="133"/>
      <c r="G24" s="133"/>
      <c r="H24" s="133"/>
      <c r="I24" s="133">
        <v>500</v>
      </c>
      <c r="J24" s="133"/>
      <c r="K24" s="133"/>
      <c r="L24" s="133"/>
      <c r="M24" s="134"/>
      <c r="N24" s="135">
        <f t="shared" si="0"/>
        <v>500</v>
      </c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</row>
    <row r="25" spans="1:31" s="70" customFormat="1" ht="19.899999999999999" customHeight="1">
      <c r="A25" s="225" t="s">
        <v>493</v>
      </c>
      <c r="B25" s="225"/>
      <c r="C25" s="225"/>
      <c r="D25" s="133">
        <v>1</v>
      </c>
      <c r="E25" s="133"/>
      <c r="F25" s="133"/>
      <c r="G25" s="133"/>
      <c r="H25" s="133"/>
      <c r="I25" s="133">
        <v>500</v>
      </c>
      <c r="J25" s="133"/>
      <c r="K25" s="133"/>
      <c r="L25" s="133"/>
      <c r="M25" s="134"/>
      <c r="N25" s="135">
        <f t="shared" si="0"/>
        <v>500</v>
      </c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</row>
    <row r="26" spans="1:31" s="70" customFormat="1" ht="19.899999999999999" customHeight="1">
      <c r="A26" s="229"/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1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</row>
    <row r="27" spans="1:31" s="68" customFormat="1" ht="25.15" customHeight="1">
      <c r="A27" s="119" t="s">
        <v>38</v>
      </c>
      <c r="B27" s="119" t="s">
        <v>18</v>
      </c>
      <c r="C27" s="119" t="s">
        <v>39</v>
      </c>
      <c r="D27" s="119"/>
      <c r="E27" s="119"/>
      <c r="F27" s="119"/>
      <c r="G27" s="119"/>
      <c r="H27" s="119"/>
      <c r="I27" s="119"/>
      <c r="J27" s="119"/>
      <c r="K27" s="119"/>
      <c r="L27" s="119"/>
      <c r="M27" s="120"/>
      <c r="N27" s="121">
        <v>1</v>
      </c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s="68" customFormat="1" ht="25.15" customHeight="1">
      <c r="A28" s="136" t="s">
        <v>40</v>
      </c>
      <c r="B28" s="136" t="s">
        <v>41</v>
      </c>
      <c r="C28" s="136" t="s">
        <v>43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7" t="s">
        <v>44</v>
      </c>
      <c r="N28" s="138">
        <v>1</v>
      </c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</row>
    <row r="29" spans="1:31" s="68" customFormat="1" ht="29.25" customHeight="1">
      <c r="A29" s="226" t="s">
        <v>411</v>
      </c>
      <c r="B29" s="226"/>
      <c r="C29" s="226"/>
      <c r="D29" s="125" t="s">
        <v>413</v>
      </c>
      <c r="E29" s="125" t="s">
        <v>414</v>
      </c>
      <c r="F29" s="125" t="s">
        <v>415</v>
      </c>
      <c r="G29" s="126" t="s">
        <v>416</v>
      </c>
      <c r="H29" s="126"/>
      <c r="I29" s="126" t="s">
        <v>417</v>
      </c>
      <c r="J29" s="127" t="s">
        <v>418</v>
      </c>
      <c r="K29" s="128" t="s">
        <v>419</v>
      </c>
      <c r="L29" s="128" t="s">
        <v>420</v>
      </c>
      <c r="M29" s="128" t="s">
        <v>466</v>
      </c>
      <c r="N29" s="128" t="s">
        <v>421</v>
      </c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</row>
    <row r="30" spans="1:31" s="70" customFormat="1" ht="19.899999999999999" customHeight="1">
      <c r="A30" s="225" t="s">
        <v>43</v>
      </c>
      <c r="B30" s="225"/>
      <c r="C30" s="225"/>
      <c r="D30" s="133">
        <v>1</v>
      </c>
      <c r="E30" s="133"/>
      <c r="F30" s="133"/>
      <c r="G30" s="133"/>
      <c r="H30" s="133"/>
      <c r="I30" s="133"/>
      <c r="J30" s="133"/>
      <c r="K30" s="133"/>
      <c r="L30" s="133"/>
      <c r="M30" s="134"/>
      <c r="N30" s="135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</row>
    <row r="31" spans="1:31" s="68" customFormat="1" ht="19.899999999999999" customHeight="1">
      <c r="A31" s="232"/>
      <c r="B31" s="233"/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4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</row>
    <row r="32" spans="1:31" s="68" customFormat="1" ht="24.75" customHeight="1">
      <c r="A32" s="139" t="s">
        <v>45</v>
      </c>
      <c r="B32" s="139" t="s">
        <v>396</v>
      </c>
      <c r="C32" s="139" t="s">
        <v>397</v>
      </c>
      <c r="D32" s="139"/>
      <c r="E32" s="139"/>
      <c r="F32" s="139"/>
      <c r="G32" s="139"/>
      <c r="H32" s="139"/>
      <c r="I32" s="139"/>
      <c r="J32" s="139"/>
      <c r="K32" s="139"/>
      <c r="L32" s="139"/>
      <c r="M32" s="140" t="s">
        <v>44</v>
      </c>
      <c r="N32" s="141">
        <v>1</v>
      </c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</row>
    <row r="33" spans="1:31" s="68" customFormat="1" ht="29.25" customHeight="1">
      <c r="A33" s="226" t="s">
        <v>411</v>
      </c>
      <c r="B33" s="226"/>
      <c r="C33" s="226"/>
      <c r="D33" s="125" t="s">
        <v>413</v>
      </c>
      <c r="E33" s="125" t="s">
        <v>414</v>
      </c>
      <c r="F33" s="125" t="s">
        <v>415</v>
      </c>
      <c r="G33" s="126" t="s">
        <v>416</v>
      </c>
      <c r="H33" s="126"/>
      <c r="I33" s="126" t="s">
        <v>417</v>
      </c>
      <c r="J33" s="127" t="s">
        <v>418</v>
      </c>
      <c r="K33" s="128" t="s">
        <v>419</v>
      </c>
      <c r="L33" s="128" t="s">
        <v>420</v>
      </c>
      <c r="M33" s="128" t="s">
        <v>466</v>
      </c>
      <c r="N33" s="128" t="s">
        <v>421</v>
      </c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</row>
    <row r="34" spans="1:31" s="70" customFormat="1" ht="19.899999999999999" customHeight="1">
      <c r="A34" s="225" t="s">
        <v>467</v>
      </c>
      <c r="B34" s="225"/>
      <c r="C34" s="225"/>
      <c r="D34" s="133">
        <v>1</v>
      </c>
      <c r="E34" s="133"/>
      <c r="F34" s="133"/>
      <c r="G34" s="133"/>
      <c r="H34" s="133"/>
      <c r="I34" s="133"/>
      <c r="J34" s="133"/>
      <c r="K34" s="133"/>
      <c r="L34" s="133"/>
      <c r="M34" s="134"/>
      <c r="N34" s="135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</row>
    <row r="35" spans="1:31" s="68" customFormat="1" ht="19.899999999999999" customHeight="1">
      <c r="A35" s="232"/>
      <c r="B35" s="233"/>
      <c r="C35" s="233"/>
      <c r="D35" s="233"/>
      <c r="E35" s="233"/>
      <c r="F35" s="233"/>
      <c r="G35" s="233"/>
      <c r="H35" s="233"/>
      <c r="I35" s="233"/>
      <c r="J35" s="233"/>
      <c r="K35" s="233"/>
      <c r="L35" s="233"/>
      <c r="M35" s="233"/>
      <c r="N35" s="234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</row>
    <row r="36" spans="1:31" s="68" customFormat="1" ht="25.15" customHeight="1">
      <c r="A36" s="119" t="s">
        <v>47</v>
      </c>
      <c r="B36" s="119" t="s">
        <v>18</v>
      </c>
      <c r="C36" s="119" t="s">
        <v>48</v>
      </c>
      <c r="D36" s="119"/>
      <c r="E36" s="119"/>
      <c r="F36" s="119"/>
      <c r="G36" s="119"/>
      <c r="H36" s="119"/>
      <c r="I36" s="119"/>
      <c r="J36" s="119"/>
      <c r="K36" s="119"/>
      <c r="L36" s="119"/>
      <c r="M36" s="120"/>
      <c r="N36" s="121">
        <v>1</v>
      </c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</row>
    <row r="37" spans="1:31" s="68" customFormat="1" ht="24.75" customHeight="1">
      <c r="A37" s="122" t="s">
        <v>49</v>
      </c>
      <c r="B37" s="122" t="s">
        <v>50</v>
      </c>
      <c r="C37" s="122" t="s">
        <v>51</v>
      </c>
      <c r="D37" s="122"/>
      <c r="E37" s="122"/>
      <c r="F37" s="122"/>
      <c r="G37" s="122"/>
      <c r="H37" s="122"/>
      <c r="I37" s="122"/>
      <c r="J37" s="122"/>
      <c r="K37" s="122"/>
      <c r="L37" s="122"/>
      <c r="M37" s="123" t="s">
        <v>52</v>
      </c>
      <c r="N37" s="124">
        <f>D39</f>
        <v>1.5</v>
      </c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</row>
    <row r="38" spans="1:31" s="68" customFormat="1" ht="19.899999999999999" customHeight="1">
      <c r="A38" s="226" t="s">
        <v>411</v>
      </c>
      <c r="B38" s="226"/>
      <c r="C38" s="226"/>
      <c r="D38" s="125" t="s">
        <v>413</v>
      </c>
      <c r="E38" s="125" t="s">
        <v>414</v>
      </c>
      <c r="F38" s="125" t="s">
        <v>415</v>
      </c>
      <c r="G38" s="126" t="s">
        <v>416</v>
      </c>
      <c r="H38" s="126"/>
      <c r="I38" s="126" t="s">
        <v>417</v>
      </c>
      <c r="J38" s="127" t="s">
        <v>418</v>
      </c>
      <c r="K38" s="128" t="s">
        <v>419</v>
      </c>
      <c r="L38" s="128" t="s">
        <v>420</v>
      </c>
      <c r="M38" s="128" t="s">
        <v>466</v>
      </c>
      <c r="N38" s="128" t="s">
        <v>421</v>
      </c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</row>
    <row r="39" spans="1:31" s="70" customFormat="1" ht="19.899999999999999" customHeight="1">
      <c r="A39" s="225" t="s">
        <v>427</v>
      </c>
      <c r="B39" s="225"/>
      <c r="C39" s="225"/>
      <c r="D39" s="133">
        <v>1.5</v>
      </c>
      <c r="E39" s="133"/>
      <c r="F39" s="133"/>
      <c r="G39" s="133"/>
      <c r="H39" s="133"/>
      <c r="I39" s="133"/>
      <c r="J39" s="133"/>
      <c r="K39" s="133"/>
      <c r="L39" s="133"/>
      <c r="M39" s="134"/>
      <c r="N39" s="135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</row>
    <row r="40" spans="1:31" s="70" customFormat="1" ht="19.899999999999999" customHeight="1">
      <c r="A40" s="229"/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1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</row>
    <row r="41" spans="1:31" s="68" customFormat="1" ht="25.15" customHeight="1">
      <c r="A41" s="122" t="s">
        <v>53</v>
      </c>
      <c r="B41" s="122" t="s">
        <v>54</v>
      </c>
      <c r="C41" s="122" t="s">
        <v>55</v>
      </c>
      <c r="D41" s="122"/>
      <c r="E41" s="122"/>
      <c r="F41" s="122"/>
      <c r="G41" s="122"/>
      <c r="H41" s="122"/>
      <c r="I41" s="122"/>
      <c r="J41" s="122"/>
      <c r="K41" s="122"/>
      <c r="L41" s="122"/>
      <c r="M41" s="123" t="s">
        <v>52</v>
      </c>
      <c r="N41" s="124">
        <f>D43</f>
        <v>2</v>
      </c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</row>
    <row r="42" spans="1:31" s="68" customFormat="1" ht="19.899999999999999" customHeight="1">
      <c r="A42" s="226" t="s">
        <v>411</v>
      </c>
      <c r="B42" s="226"/>
      <c r="C42" s="226"/>
      <c r="D42" s="125" t="s">
        <v>413</v>
      </c>
      <c r="E42" s="125" t="s">
        <v>414</v>
      </c>
      <c r="F42" s="125" t="s">
        <v>415</v>
      </c>
      <c r="G42" s="126" t="s">
        <v>416</v>
      </c>
      <c r="H42" s="126"/>
      <c r="I42" s="126" t="s">
        <v>417</v>
      </c>
      <c r="J42" s="127" t="s">
        <v>418</v>
      </c>
      <c r="K42" s="128" t="s">
        <v>419</v>
      </c>
      <c r="L42" s="128" t="s">
        <v>420</v>
      </c>
      <c r="M42" s="128" t="s">
        <v>466</v>
      </c>
      <c r="N42" s="128" t="s">
        <v>421</v>
      </c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</row>
    <row r="43" spans="1:31" s="70" customFormat="1" ht="19.899999999999999" customHeight="1">
      <c r="A43" s="225" t="s">
        <v>427</v>
      </c>
      <c r="B43" s="225"/>
      <c r="C43" s="225"/>
      <c r="D43" s="133">
        <v>2</v>
      </c>
      <c r="E43" s="133"/>
      <c r="F43" s="133"/>
      <c r="G43" s="133"/>
      <c r="H43" s="133"/>
      <c r="I43" s="133"/>
      <c r="J43" s="133"/>
      <c r="K43" s="133"/>
      <c r="L43" s="133"/>
      <c r="M43" s="134"/>
      <c r="N43" s="135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</row>
    <row r="44" spans="1:31" s="70" customFormat="1" ht="19.899999999999999" customHeight="1">
      <c r="A44" s="229"/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1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</row>
    <row r="45" spans="1:31" s="68" customFormat="1" ht="25.15" customHeight="1">
      <c r="A45" s="122" t="s">
        <v>56</v>
      </c>
      <c r="B45" s="122" t="s">
        <v>57</v>
      </c>
      <c r="C45" s="122" t="s">
        <v>58</v>
      </c>
      <c r="D45" s="122"/>
      <c r="E45" s="122"/>
      <c r="F45" s="122"/>
      <c r="G45" s="122"/>
      <c r="H45" s="122"/>
      <c r="I45" s="122"/>
      <c r="J45" s="122"/>
      <c r="K45" s="122"/>
      <c r="L45" s="122"/>
      <c r="M45" s="123" t="s">
        <v>52</v>
      </c>
      <c r="N45" s="124">
        <f>D47</f>
        <v>2</v>
      </c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</row>
    <row r="46" spans="1:31" s="68" customFormat="1" ht="19.899999999999999" customHeight="1">
      <c r="A46" s="226" t="s">
        <v>411</v>
      </c>
      <c r="B46" s="226"/>
      <c r="C46" s="226"/>
      <c r="D46" s="125" t="s">
        <v>413</v>
      </c>
      <c r="E46" s="125" t="s">
        <v>414</v>
      </c>
      <c r="F46" s="125" t="s">
        <v>415</v>
      </c>
      <c r="G46" s="126" t="s">
        <v>416</v>
      </c>
      <c r="H46" s="126"/>
      <c r="I46" s="126" t="s">
        <v>417</v>
      </c>
      <c r="J46" s="127" t="s">
        <v>418</v>
      </c>
      <c r="K46" s="128" t="s">
        <v>419</v>
      </c>
      <c r="L46" s="128" t="s">
        <v>420</v>
      </c>
      <c r="M46" s="128" t="s">
        <v>466</v>
      </c>
      <c r="N46" s="128" t="s">
        <v>421</v>
      </c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</row>
    <row r="47" spans="1:31" s="70" customFormat="1" ht="19.899999999999999" customHeight="1">
      <c r="A47" s="225" t="s">
        <v>427</v>
      </c>
      <c r="B47" s="225"/>
      <c r="C47" s="225"/>
      <c r="D47" s="133">
        <v>2</v>
      </c>
      <c r="E47" s="133"/>
      <c r="F47" s="133"/>
      <c r="G47" s="133"/>
      <c r="H47" s="133"/>
      <c r="I47" s="133"/>
      <c r="J47" s="133"/>
      <c r="K47" s="133"/>
      <c r="L47" s="133"/>
      <c r="M47" s="134"/>
      <c r="N47" s="135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</row>
    <row r="48" spans="1:31" s="70" customFormat="1" ht="19.899999999999999" customHeight="1">
      <c r="A48" s="229"/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1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</row>
    <row r="49" spans="1:31" s="68" customFormat="1" ht="25.15" customHeight="1">
      <c r="A49" s="119" t="s">
        <v>59</v>
      </c>
      <c r="B49" s="119" t="s">
        <v>18</v>
      </c>
      <c r="C49" s="119" t="s">
        <v>60</v>
      </c>
      <c r="D49" s="119"/>
      <c r="E49" s="119"/>
      <c r="F49" s="119"/>
      <c r="G49" s="119"/>
      <c r="H49" s="119"/>
      <c r="I49" s="119"/>
      <c r="J49" s="119"/>
      <c r="K49" s="119"/>
      <c r="L49" s="119"/>
      <c r="M49" s="120"/>
      <c r="N49" s="121">
        <v>1</v>
      </c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</row>
    <row r="50" spans="1:31" s="68" customFormat="1" ht="25.15" customHeight="1">
      <c r="A50" s="122" t="s">
        <v>61</v>
      </c>
      <c r="B50" s="122" t="s">
        <v>62</v>
      </c>
      <c r="C50" s="122" t="s">
        <v>63</v>
      </c>
      <c r="D50" s="122"/>
      <c r="E50" s="122"/>
      <c r="F50" s="122"/>
      <c r="G50" s="122"/>
      <c r="H50" s="122"/>
      <c r="I50" s="122"/>
      <c r="J50" s="122"/>
      <c r="K50" s="122"/>
      <c r="L50" s="122"/>
      <c r="M50" s="123" t="s">
        <v>64</v>
      </c>
      <c r="N50" s="124">
        <v>65</v>
      </c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</row>
    <row r="51" spans="1:31" s="68" customFormat="1" ht="19.899999999999999" customHeight="1">
      <c r="A51" s="226" t="s">
        <v>411</v>
      </c>
      <c r="B51" s="226"/>
      <c r="C51" s="226"/>
      <c r="D51" s="125" t="s">
        <v>413</v>
      </c>
      <c r="E51" s="125" t="s">
        <v>414</v>
      </c>
      <c r="F51" s="125" t="s">
        <v>415</v>
      </c>
      <c r="G51" s="126" t="s">
        <v>416</v>
      </c>
      <c r="H51" s="126"/>
      <c r="I51" s="126" t="s">
        <v>417</v>
      </c>
      <c r="J51" s="127" t="s">
        <v>418</v>
      </c>
      <c r="K51" s="128" t="s">
        <v>419</v>
      </c>
      <c r="L51" s="128" t="s">
        <v>420</v>
      </c>
      <c r="M51" s="128" t="s">
        <v>466</v>
      </c>
      <c r="N51" s="128" t="s">
        <v>421</v>
      </c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</row>
    <row r="52" spans="1:31" s="70" customFormat="1" ht="19.899999999999999" customHeight="1">
      <c r="A52" s="225" t="s">
        <v>434</v>
      </c>
      <c r="B52" s="225"/>
      <c r="C52" s="225"/>
      <c r="D52" s="133">
        <v>65</v>
      </c>
      <c r="E52" s="133"/>
      <c r="F52" s="133"/>
      <c r="G52" s="133"/>
      <c r="H52" s="133"/>
      <c r="I52" s="133"/>
      <c r="J52" s="133"/>
      <c r="K52" s="133"/>
      <c r="L52" s="133"/>
      <c r="M52" s="134"/>
      <c r="N52" s="135">
        <f>D52</f>
        <v>65</v>
      </c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</row>
    <row r="53" spans="1:31" s="70" customFormat="1" ht="19.899999999999999" customHeight="1">
      <c r="A53" s="229"/>
      <c r="B53" s="230"/>
      <c r="C53" s="230"/>
      <c r="D53" s="230"/>
      <c r="E53" s="230"/>
      <c r="F53" s="230"/>
      <c r="G53" s="230"/>
      <c r="H53" s="230"/>
      <c r="I53" s="230"/>
      <c r="J53" s="230"/>
      <c r="K53" s="230"/>
      <c r="L53" s="230"/>
      <c r="M53" s="230"/>
      <c r="N53" s="231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</row>
    <row r="54" spans="1:31" s="68" customFormat="1" ht="25.15" customHeight="1">
      <c r="A54" s="119" t="s">
        <v>65</v>
      </c>
      <c r="B54" s="119" t="s">
        <v>18</v>
      </c>
      <c r="C54" s="119" t="s">
        <v>66</v>
      </c>
      <c r="D54" s="119"/>
      <c r="E54" s="119"/>
      <c r="F54" s="119"/>
      <c r="G54" s="119"/>
      <c r="H54" s="119"/>
      <c r="I54" s="119"/>
      <c r="J54" s="119"/>
      <c r="K54" s="119"/>
      <c r="L54" s="119"/>
      <c r="M54" s="120"/>
      <c r="N54" s="121">
        <v>1</v>
      </c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</row>
    <row r="55" spans="1:31" s="68" customFormat="1" ht="25.15" customHeight="1">
      <c r="A55" s="122" t="s">
        <v>67</v>
      </c>
      <c r="B55" s="122" t="s">
        <v>68</v>
      </c>
      <c r="C55" s="122" t="s">
        <v>69</v>
      </c>
      <c r="D55" s="122"/>
      <c r="E55" s="122"/>
      <c r="F55" s="122"/>
      <c r="G55" s="122"/>
      <c r="H55" s="122"/>
      <c r="I55" s="122"/>
      <c r="J55" s="122"/>
      <c r="K55" s="122"/>
      <c r="L55" s="122"/>
      <c r="M55" s="123" t="s">
        <v>37</v>
      </c>
      <c r="N55" s="124">
        <v>150</v>
      </c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</row>
    <row r="56" spans="1:31" s="68" customFormat="1" ht="19.899999999999999" customHeight="1">
      <c r="A56" s="226" t="s">
        <v>411</v>
      </c>
      <c r="B56" s="226"/>
      <c r="C56" s="226"/>
      <c r="D56" s="125" t="s">
        <v>413</v>
      </c>
      <c r="E56" s="125" t="s">
        <v>414</v>
      </c>
      <c r="F56" s="125" t="s">
        <v>415</v>
      </c>
      <c r="G56" s="126" t="s">
        <v>416</v>
      </c>
      <c r="H56" s="126"/>
      <c r="I56" s="126" t="s">
        <v>417</v>
      </c>
      <c r="J56" s="127" t="s">
        <v>418</v>
      </c>
      <c r="K56" s="128" t="s">
        <v>419</v>
      </c>
      <c r="L56" s="128" t="s">
        <v>420</v>
      </c>
      <c r="M56" s="128" t="s">
        <v>466</v>
      </c>
      <c r="N56" s="128" t="s">
        <v>421</v>
      </c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</row>
    <row r="57" spans="1:31" s="70" customFormat="1" ht="19.899999999999999" customHeight="1">
      <c r="A57" s="225" t="s">
        <v>428</v>
      </c>
      <c r="B57" s="225"/>
      <c r="C57" s="225"/>
      <c r="D57" s="133">
        <v>1</v>
      </c>
      <c r="E57" s="133"/>
      <c r="F57" s="133"/>
      <c r="G57" s="133"/>
      <c r="H57" s="133"/>
      <c r="I57" s="133">
        <v>150</v>
      </c>
      <c r="J57" s="133"/>
      <c r="K57" s="133"/>
      <c r="L57" s="133"/>
      <c r="M57" s="134"/>
      <c r="N57" s="135">
        <f>D57*I57</f>
        <v>150</v>
      </c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</row>
    <row r="58" spans="1:31" s="70" customFormat="1" ht="19.899999999999999" customHeight="1">
      <c r="A58" s="229"/>
      <c r="B58" s="230"/>
      <c r="C58" s="230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1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</row>
    <row r="59" spans="1:31" s="68" customFormat="1" ht="25.15" customHeight="1">
      <c r="A59" s="136" t="s">
        <v>70</v>
      </c>
      <c r="B59" s="136" t="s">
        <v>398</v>
      </c>
      <c r="C59" s="136" t="s">
        <v>399</v>
      </c>
      <c r="D59" s="136"/>
      <c r="E59" s="136"/>
      <c r="F59" s="136"/>
      <c r="G59" s="136"/>
      <c r="H59" s="136"/>
      <c r="I59" s="136"/>
      <c r="J59" s="136"/>
      <c r="K59" s="136"/>
      <c r="L59" s="136"/>
      <c r="M59" s="137" t="s">
        <v>37</v>
      </c>
      <c r="N59" s="138">
        <v>150</v>
      </c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</row>
    <row r="60" spans="1:31" s="68" customFormat="1" ht="19.899999999999999" customHeight="1">
      <c r="A60" s="226" t="s">
        <v>411</v>
      </c>
      <c r="B60" s="226"/>
      <c r="C60" s="226"/>
      <c r="D60" s="125" t="s">
        <v>413</v>
      </c>
      <c r="E60" s="125" t="s">
        <v>414</v>
      </c>
      <c r="F60" s="125" t="s">
        <v>415</v>
      </c>
      <c r="G60" s="126" t="s">
        <v>416</v>
      </c>
      <c r="H60" s="126"/>
      <c r="I60" s="126" t="s">
        <v>417</v>
      </c>
      <c r="J60" s="127" t="s">
        <v>418</v>
      </c>
      <c r="K60" s="128" t="s">
        <v>419</v>
      </c>
      <c r="L60" s="128" t="s">
        <v>420</v>
      </c>
      <c r="M60" s="128" t="s">
        <v>466</v>
      </c>
      <c r="N60" s="128" t="s">
        <v>421</v>
      </c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</row>
    <row r="61" spans="1:31" s="70" customFormat="1" ht="19.899999999999999" customHeight="1">
      <c r="A61" s="225" t="s">
        <v>428</v>
      </c>
      <c r="B61" s="225"/>
      <c r="C61" s="225"/>
      <c r="D61" s="133">
        <v>1</v>
      </c>
      <c r="E61" s="133"/>
      <c r="F61" s="133"/>
      <c r="G61" s="133"/>
      <c r="H61" s="133"/>
      <c r="I61" s="133">
        <v>150</v>
      </c>
      <c r="J61" s="133"/>
      <c r="K61" s="133"/>
      <c r="L61" s="133"/>
      <c r="M61" s="134"/>
      <c r="N61" s="135">
        <f>D61*I61</f>
        <v>150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</row>
    <row r="62" spans="1:31" s="68" customFormat="1" ht="19.899999999999999" customHeight="1">
      <c r="A62" s="232"/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4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</row>
    <row r="63" spans="1:31" s="68" customFormat="1" ht="25.15" customHeight="1">
      <c r="A63" s="122" t="s">
        <v>400</v>
      </c>
      <c r="B63" s="122" t="s">
        <v>401</v>
      </c>
      <c r="C63" s="122" t="s">
        <v>402</v>
      </c>
      <c r="D63" s="122"/>
      <c r="E63" s="122"/>
      <c r="F63" s="122"/>
      <c r="G63" s="122"/>
      <c r="H63" s="122"/>
      <c r="I63" s="122"/>
      <c r="J63" s="122"/>
      <c r="K63" s="122"/>
      <c r="L63" s="122"/>
      <c r="M63" s="123" t="s">
        <v>37</v>
      </c>
      <c r="N63" s="124">
        <f>N65</f>
        <v>650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</row>
    <row r="64" spans="1:31" s="68" customFormat="1" ht="19.899999999999999" customHeight="1">
      <c r="A64" s="226" t="s">
        <v>411</v>
      </c>
      <c r="B64" s="226"/>
      <c r="C64" s="226"/>
      <c r="D64" s="125" t="s">
        <v>413</v>
      </c>
      <c r="E64" s="125" t="s">
        <v>414</v>
      </c>
      <c r="F64" s="125" t="s">
        <v>415</v>
      </c>
      <c r="G64" s="126" t="s">
        <v>416</v>
      </c>
      <c r="H64" s="126"/>
      <c r="I64" s="126" t="s">
        <v>417</v>
      </c>
      <c r="J64" s="127" t="s">
        <v>418</v>
      </c>
      <c r="K64" s="128" t="s">
        <v>419</v>
      </c>
      <c r="L64" s="128" t="s">
        <v>420</v>
      </c>
      <c r="M64" s="128" t="s">
        <v>466</v>
      </c>
      <c r="N64" s="128" t="s">
        <v>421</v>
      </c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</row>
    <row r="65" spans="1:31" s="70" customFormat="1" ht="19.899999999999999" customHeight="1">
      <c r="A65" s="225" t="s">
        <v>463</v>
      </c>
      <c r="B65" s="225"/>
      <c r="C65" s="225"/>
      <c r="D65" s="133">
        <v>1</v>
      </c>
      <c r="E65" s="133">
        <v>65</v>
      </c>
      <c r="F65" s="133"/>
      <c r="G65" s="133">
        <v>10</v>
      </c>
      <c r="H65" s="133"/>
      <c r="I65" s="133">
        <f>E65*G65</f>
        <v>650</v>
      </c>
      <c r="J65" s="133"/>
      <c r="K65" s="133"/>
      <c r="L65" s="133"/>
      <c r="M65" s="134"/>
      <c r="N65" s="135">
        <f>I65</f>
        <v>650</v>
      </c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</row>
    <row r="66" spans="1:31" s="70" customFormat="1" ht="19.899999999999999" customHeight="1">
      <c r="A66" s="229"/>
      <c r="B66" s="230"/>
      <c r="C66" s="230"/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1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</row>
    <row r="67" spans="1:31" s="68" customFormat="1" ht="24" customHeight="1">
      <c r="A67" s="119" t="s">
        <v>71</v>
      </c>
      <c r="B67" s="119" t="s">
        <v>18</v>
      </c>
      <c r="C67" s="119" t="s">
        <v>72</v>
      </c>
      <c r="D67" s="119"/>
      <c r="E67" s="119"/>
      <c r="F67" s="119"/>
      <c r="G67" s="119"/>
      <c r="H67" s="119"/>
      <c r="I67" s="119"/>
      <c r="J67" s="119"/>
      <c r="K67" s="119"/>
      <c r="L67" s="119"/>
      <c r="M67" s="120"/>
      <c r="N67" s="121">
        <v>1</v>
      </c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</row>
    <row r="68" spans="1:31" s="68" customFormat="1" ht="26.1" customHeight="1">
      <c r="A68" s="122" t="s">
        <v>73</v>
      </c>
      <c r="B68" s="122" t="s">
        <v>74</v>
      </c>
      <c r="C68" s="122" t="s">
        <v>75</v>
      </c>
      <c r="D68" s="122"/>
      <c r="E68" s="122"/>
      <c r="F68" s="122"/>
      <c r="G68" s="122"/>
      <c r="H68" s="122"/>
      <c r="I68" s="122"/>
      <c r="J68" s="122"/>
      <c r="K68" s="122"/>
      <c r="L68" s="122"/>
      <c r="M68" s="123" t="s">
        <v>37</v>
      </c>
      <c r="N68" s="124">
        <v>1800</v>
      </c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</row>
    <row r="69" spans="1:31" s="68" customFormat="1" ht="19.899999999999999" customHeight="1">
      <c r="A69" s="226" t="s">
        <v>411</v>
      </c>
      <c r="B69" s="226"/>
      <c r="C69" s="226"/>
      <c r="D69" s="125" t="s">
        <v>413</v>
      </c>
      <c r="E69" s="125" t="s">
        <v>414</v>
      </c>
      <c r="F69" s="125" t="s">
        <v>415</v>
      </c>
      <c r="G69" s="126" t="s">
        <v>416</v>
      </c>
      <c r="H69" s="126"/>
      <c r="I69" s="126" t="s">
        <v>417</v>
      </c>
      <c r="J69" s="127" t="s">
        <v>418</v>
      </c>
      <c r="K69" s="128" t="s">
        <v>419</v>
      </c>
      <c r="L69" s="128" t="s">
        <v>420</v>
      </c>
      <c r="M69" s="128" t="s">
        <v>466</v>
      </c>
      <c r="N69" s="128" t="s">
        <v>421</v>
      </c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</row>
    <row r="70" spans="1:31" s="70" customFormat="1" ht="19.899999999999999" customHeight="1">
      <c r="A70" s="225" t="s">
        <v>435</v>
      </c>
      <c r="B70" s="225"/>
      <c r="C70" s="225"/>
      <c r="D70" s="133">
        <v>1</v>
      </c>
      <c r="E70" s="133"/>
      <c r="F70" s="133"/>
      <c r="G70" s="133"/>
      <c r="H70" s="133"/>
      <c r="I70" s="133">
        <v>540</v>
      </c>
      <c r="J70" s="133"/>
      <c r="K70" s="133"/>
      <c r="L70" s="133"/>
      <c r="M70" s="134"/>
      <c r="N70" s="135">
        <f>D70*I70</f>
        <v>540</v>
      </c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</row>
    <row r="71" spans="1:31" s="70" customFormat="1" ht="19.899999999999999" customHeight="1">
      <c r="A71" s="225" t="s">
        <v>436</v>
      </c>
      <c r="B71" s="225"/>
      <c r="C71" s="225"/>
      <c r="D71" s="133">
        <v>1</v>
      </c>
      <c r="E71" s="133"/>
      <c r="F71" s="133"/>
      <c r="G71" s="133"/>
      <c r="H71" s="133"/>
      <c r="I71" s="133">
        <v>440</v>
      </c>
      <c r="J71" s="133"/>
      <c r="K71" s="133"/>
      <c r="L71" s="133"/>
      <c r="M71" s="134"/>
      <c r="N71" s="135">
        <f t="shared" ref="N71:N73" si="1">D71*I71</f>
        <v>440</v>
      </c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</row>
    <row r="72" spans="1:31" s="70" customFormat="1" ht="19.899999999999999" customHeight="1">
      <c r="A72" s="225" t="s">
        <v>437</v>
      </c>
      <c r="B72" s="225"/>
      <c r="C72" s="225"/>
      <c r="D72" s="133">
        <v>1</v>
      </c>
      <c r="E72" s="133"/>
      <c r="F72" s="133"/>
      <c r="G72" s="133"/>
      <c r="H72" s="133"/>
      <c r="I72" s="133">
        <v>340</v>
      </c>
      <c r="J72" s="133"/>
      <c r="K72" s="133"/>
      <c r="L72" s="133"/>
      <c r="M72" s="134"/>
      <c r="N72" s="135">
        <f t="shared" si="1"/>
        <v>340</v>
      </c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</row>
    <row r="73" spans="1:31" s="70" customFormat="1" ht="19.899999999999999" customHeight="1">
      <c r="A73" s="225" t="s">
        <v>438</v>
      </c>
      <c r="B73" s="225"/>
      <c r="C73" s="225"/>
      <c r="D73" s="133">
        <v>1</v>
      </c>
      <c r="E73" s="133"/>
      <c r="F73" s="133"/>
      <c r="G73" s="133"/>
      <c r="H73" s="133"/>
      <c r="I73" s="133">
        <v>480</v>
      </c>
      <c r="J73" s="133"/>
      <c r="K73" s="133"/>
      <c r="L73" s="133"/>
      <c r="M73" s="134"/>
      <c r="N73" s="135">
        <f t="shared" si="1"/>
        <v>480</v>
      </c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</row>
    <row r="74" spans="1:31" s="70" customFormat="1" ht="19.899999999999999" customHeight="1">
      <c r="A74" s="229"/>
      <c r="B74" s="230"/>
      <c r="C74" s="230"/>
      <c r="D74" s="230"/>
      <c r="E74" s="230"/>
      <c r="F74" s="230"/>
      <c r="G74" s="230"/>
      <c r="H74" s="230"/>
      <c r="I74" s="230"/>
      <c r="J74" s="230"/>
      <c r="K74" s="230"/>
      <c r="L74" s="230"/>
      <c r="M74" s="230"/>
      <c r="N74" s="231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</row>
    <row r="75" spans="1:31" s="68" customFormat="1" ht="25.15" customHeight="1">
      <c r="A75" s="122" t="s">
        <v>76</v>
      </c>
      <c r="B75" s="122" t="s">
        <v>77</v>
      </c>
      <c r="C75" s="122" t="s">
        <v>78</v>
      </c>
      <c r="D75" s="122"/>
      <c r="E75" s="122"/>
      <c r="F75" s="122"/>
      <c r="G75" s="122"/>
      <c r="H75" s="122"/>
      <c r="I75" s="122"/>
      <c r="J75" s="122"/>
      <c r="K75" s="122"/>
      <c r="L75" s="122"/>
      <c r="M75" s="123" t="s">
        <v>37</v>
      </c>
      <c r="N75" s="124">
        <v>1700</v>
      </c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</row>
    <row r="76" spans="1:31" s="68" customFormat="1" ht="33.75" customHeight="1">
      <c r="A76" s="226" t="s">
        <v>411</v>
      </c>
      <c r="B76" s="226"/>
      <c r="C76" s="226"/>
      <c r="D76" s="125" t="s">
        <v>413</v>
      </c>
      <c r="E76" s="125" t="s">
        <v>414</v>
      </c>
      <c r="F76" s="125" t="s">
        <v>415</v>
      </c>
      <c r="G76" s="126" t="s">
        <v>416</v>
      </c>
      <c r="H76" s="126"/>
      <c r="I76" s="126" t="s">
        <v>417</v>
      </c>
      <c r="J76" s="127" t="s">
        <v>418</v>
      </c>
      <c r="K76" s="128" t="s">
        <v>419</v>
      </c>
      <c r="L76" s="128" t="s">
        <v>420</v>
      </c>
      <c r="M76" s="128" t="s">
        <v>466</v>
      </c>
      <c r="N76" s="128" t="s">
        <v>421</v>
      </c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</row>
    <row r="77" spans="1:31" s="70" customFormat="1" ht="19.899999999999999" customHeight="1">
      <c r="A77" s="225" t="s">
        <v>439</v>
      </c>
      <c r="B77" s="225"/>
      <c r="C77" s="225"/>
      <c r="D77" s="133">
        <v>1</v>
      </c>
      <c r="E77" s="133"/>
      <c r="F77" s="133"/>
      <c r="G77" s="133"/>
      <c r="H77" s="133"/>
      <c r="I77" s="133">
        <v>540</v>
      </c>
      <c r="J77" s="133"/>
      <c r="K77" s="133"/>
      <c r="L77" s="133"/>
      <c r="M77" s="134"/>
      <c r="N77" s="135">
        <f>I77+I78+I79+I80</f>
        <v>1700</v>
      </c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</row>
    <row r="78" spans="1:31" s="70" customFormat="1" ht="19.899999999999999" customHeight="1">
      <c r="A78" s="225" t="s">
        <v>440</v>
      </c>
      <c r="B78" s="225"/>
      <c r="C78" s="225"/>
      <c r="D78" s="133">
        <v>1</v>
      </c>
      <c r="E78" s="133"/>
      <c r="F78" s="133"/>
      <c r="G78" s="133"/>
      <c r="H78" s="133"/>
      <c r="I78" s="133">
        <v>300</v>
      </c>
      <c r="J78" s="133"/>
      <c r="K78" s="133"/>
      <c r="L78" s="133"/>
      <c r="M78" s="134"/>
      <c r="N78" s="135">
        <f t="shared" ref="N78:N80" si="2">D78*I78</f>
        <v>300</v>
      </c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</row>
    <row r="79" spans="1:31" s="70" customFormat="1" ht="19.899999999999999" customHeight="1">
      <c r="A79" s="225" t="s">
        <v>441</v>
      </c>
      <c r="B79" s="225"/>
      <c r="C79" s="225"/>
      <c r="D79" s="133">
        <v>1</v>
      </c>
      <c r="E79" s="133"/>
      <c r="F79" s="133"/>
      <c r="G79" s="133"/>
      <c r="H79" s="133"/>
      <c r="I79" s="133">
        <v>340</v>
      </c>
      <c r="J79" s="133"/>
      <c r="K79" s="133"/>
      <c r="L79" s="133"/>
      <c r="M79" s="134"/>
      <c r="N79" s="135">
        <f t="shared" si="2"/>
        <v>340</v>
      </c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</row>
    <row r="80" spans="1:31" s="70" customFormat="1" ht="19.899999999999999" customHeight="1">
      <c r="A80" s="225" t="s">
        <v>453</v>
      </c>
      <c r="B80" s="225"/>
      <c r="C80" s="225"/>
      <c r="D80" s="133">
        <v>1</v>
      </c>
      <c r="E80" s="133"/>
      <c r="F80" s="133"/>
      <c r="G80" s="133"/>
      <c r="H80" s="133"/>
      <c r="I80" s="133">
        <v>520</v>
      </c>
      <c r="J80" s="133"/>
      <c r="K80" s="133"/>
      <c r="L80" s="133"/>
      <c r="M80" s="134"/>
      <c r="N80" s="135">
        <f t="shared" si="2"/>
        <v>520</v>
      </c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</row>
    <row r="81" spans="1:31" s="70" customFormat="1" ht="19.899999999999999" customHeight="1">
      <c r="A81" s="229"/>
      <c r="B81" s="230"/>
      <c r="C81" s="230"/>
      <c r="D81" s="230"/>
      <c r="E81" s="230"/>
      <c r="F81" s="230"/>
      <c r="G81" s="230"/>
      <c r="H81" s="230"/>
      <c r="I81" s="230"/>
      <c r="J81" s="230"/>
      <c r="K81" s="230"/>
      <c r="L81" s="230"/>
      <c r="M81" s="230"/>
      <c r="N81" s="231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</row>
    <row r="82" spans="1:31" s="68" customFormat="1" ht="26.1" customHeight="1">
      <c r="A82" s="122" t="s">
        <v>79</v>
      </c>
      <c r="B82" s="122" t="s">
        <v>80</v>
      </c>
      <c r="C82" s="122" t="s">
        <v>81</v>
      </c>
      <c r="D82" s="122"/>
      <c r="E82" s="122"/>
      <c r="F82" s="122"/>
      <c r="G82" s="122"/>
      <c r="H82" s="122"/>
      <c r="I82" s="122"/>
      <c r="J82" s="122"/>
      <c r="K82" s="122"/>
      <c r="L82" s="122"/>
      <c r="M82" s="123" t="s">
        <v>37</v>
      </c>
      <c r="N82" s="124">
        <v>130</v>
      </c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</row>
    <row r="83" spans="1:31" s="68" customFormat="1" ht="24.75" customHeight="1">
      <c r="A83" s="226" t="s">
        <v>411</v>
      </c>
      <c r="B83" s="226"/>
      <c r="C83" s="226"/>
      <c r="D83" s="125" t="s">
        <v>413</v>
      </c>
      <c r="E83" s="125" t="s">
        <v>414</v>
      </c>
      <c r="F83" s="125" t="s">
        <v>415</v>
      </c>
      <c r="G83" s="126" t="s">
        <v>416</v>
      </c>
      <c r="H83" s="126"/>
      <c r="I83" s="126" t="s">
        <v>417</v>
      </c>
      <c r="J83" s="127" t="s">
        <v>418</v>
      </c>
      <c r="K83" s="128" t="s">
        <v>419</v>
      </c>
      <c r="L83" s="128" t="s">
        <v>420</v>
      </c>
      <c r="M83" s="128" t="s">
        <v>466</v>
      </c>
      <c r="N83" s="128" t="s">
        <v>421</v>
      </c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</row>
    <row r="84" spans="1:31" s="70" customFormat="1" ht="19.899999999999999" customHeight="1">
      <c r="A84" s="225" t="s">
        <v>454</v>
      </c>
      <c r="B84" s="225"/>
      <c r="C84" s="225"/>
      <c r="D84" s="133">
        <v>1</v>
      </c>
      <c r="E84" s="133"/>
      <c r="F84" s="133"/>
      <c r="G84" s="133"/>
      <c r="H84" s="133"/>
      <c r="I84" s="133">
        <v>50</v>
      </c>
      <c r="J84" s="133"/>
      <c r="K84" s="133"/>
      <c r="L84" s="133"/>
      <c r="M84" s="134"/>
      <c r="N84" s="135">
        <f t="shared" ref="N84:N86" si="3">D84*I84</f>
        <v>50</v>
      </c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</row>
    <row r="85" spans="1:31" s="70" customFormat="1" ht="19.899999999999999" customHeight="1">
      <c r="A85" s="225" t="s">
        <v>456</v>
      </c>
      <c r="B85" s="225"/>
      <c r="C85" s="225"/>
      <c r="D85" s="133">
        <v>1</v>
      </c>
      <c r="E85" s="133"/>
      <c r="F85" s="133"/>
      <c r="G85" s="133"/>
      <c r="H85" s="133"/>
      <c r="I85" s="133">
        <v>40</v>
      </c>
      <c r="J85" s="133"/>
      <c r="K85" s="133"/>
      <c r="L85" s="133"/>
      <c r="M85" s="134"/>
      <c r="N85" s="135">
        <f t="shared" si="3"/>
        <v>40</v>
      </c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</row>
    <row r="86" spans="1:31" s="70" customFormat="1" ht="19.899999999999999" customHeight="1">
      <c r="A86" s="225" t="s">
        <v>455</v>
      </c>
      <c r="B86" s="225"/>
      <c r="C86" s="225"/>
      <c r="D86" s="133">
        <v>1</v>
      </c>
      <c r="E86" s="133"/>
      <c r="F86" s="133"/>
      <c r="G86" s="133"/>
      <c r="H86" s="133"/>
      <c r="I86" s="133">
        <v>40</v>
      </c>
      <c r="J86" s="133"/>
      <c r="K86" s="133"/>
      <c r="L86" s="133"/>
      <c r="M86" s="134"/>
      <c r="N86" s="135">
        <f t="shared" si="3"/>
        <v>40</v>
      </c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</row>
    <row r="87" spans="1:31" s="70" customFormat="1" ht="19.899999999999999" customHeight="1">
      <c r="A87" s="229"/>
      <c r="B87" s="230"/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1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</row>
    <row r="88" spans="1:31" s="68" customFormat="1" ht="25.15" customHeight="1">
      <c r="A88" s="122" t="s">
        <v>82</v>
      </c>
      <c r="B88" s="122" t="s">
        <v>83</v>
      </c>
      <c r="C88" s="122" t="s">
        <v>84</v>
      </c>
      <c r="D88" s="122"/>
      <c r="E88" s="122"/>
      <c r="F88" s="122"/>
      <c r="G88" s="122"/>
      <c r="H88" s="122"/>
      <c r="I88" s="122"/>
      <c r="J88" s="122"/>
      <c r="K88" s="122"/>
      <c r="L88" s="122"/>
      <c r="M88" s="123" t="s">
        <v>85</v>
      </c>
      <c r="N88" s="124">
        <v>80</v>
      </c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</row>
    <row r="89" spans="1:31" s="60" customFormat="1" ht="30" customHeight="1">
      <c r="A89" s="226" t="s">
        <v>411</v>
      </c>
      <c r="B89" s="226"/>
      <c r="C89" s="226"/>
      <c r="D89" s="125" t="s">
        <v>413</v>
      </c>
      <c r="E89" s="125" t="s">
        <v>414</v>
      </c>
      <c r="F89" s="125" t="s">
        <v>415</v>
      </c>
      <c r="G89" s="126" t="s">
        <v>416</v>
      </c>
      <c r="H89" s="126"/>
      <c r="I89" s="126" t="s">
        <v>417</v>
      </c>
      <c r="J89" s="127" t="s">
        <v>418</v>
      </c>
      <c r="K89" s="128" t="s">
        <v>419</v>
      </c>
      <c r="L89" s="128" t="s">
        <v>420</v>
      </c>
      <c r="M89" s="128" t="s">
        <v>466</v>
      </c>
      <c r="N89" s="128" t="s">
        <v>421</v>
      </c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</row>
    <row r="90" spans="1:31" s="66" customFormat="1" ht="19.899999999999999" customHeight="1">
      <c r="A90" s="227" t="s">
        <v>442</v>
      </c>
      <c r="B90" s="227"/>
      <c r="C90" s="227"/>
      <c r="D90" s="103">
        <v>1</v>
      </c>
      <c r="E90" s="103"/>
      <c r="F90" s="103"/>
      <c r="G90" s="103"/>
      <c r="H90" s="103"/>
      <c r="I90" s="103"/>
      <c r="J90" s="103">
        <v>80</v>
      </c>
      <c r="K90" s="103"/>
      <c r="L90" s="103"/>
      <c r="M90" s="104"/>
      <c r="N90" s="135">
        <f>D90*J90</f>
        <v>80</v>
      </c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</row>
    <row r="91" spans="1:31" s="66" customFormat="1" ht="19.899999999999999" customHeight="1">
      <c r="A91" s="235"/>
      <c r="B91" s="236"/>
      <c r="C91" s="236"/>
      <c r="D91" s="236"/>
      <c r="E91" s="236"/>
      <c r="F91" s="236"/>
      <c r="G91" s="236"/>
      <c r="H91" s="236"/>
      <c r="I91" s="236"/>
      <c r="J91" s="236"/>
      <c r="K91" s="236"/>
      <c r="L91" s="236"/>
      <c r="M91" s="236"/>
      <c r="N91" s="237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</row>
    <row r="92" spans="1:31" ht="25.15" customHeight="1">
      <c r="A92" s="106" t="s">
        <v>86</v>
      </c>
      <c r="B92" s="106" t="s">
        <v>87</v>
      </c>
      <c r="C92" s="106" t="s">
        <v>89</v>
      </c>
      <c r="D92" s="106"/>
      <c r="E92" s="106"/>
      <c r="F92" s="106"/>
      <c r="G92" s="106"/>
      <c r="H92" s="106"/>
      <c r="I92" s="106"/>
      <c r="J92" s="106"/>
      <c r="K92" s="106"/>
      <c r="L92" s="106"/>
      <c r="M92" s="107" t="s">
        <v>37</v>
      </c>
      <c r="N92" s="108">
        <v>500</v>
      </c>
    </row>
    <row r="93" spans="1:31" s="60" customFormat="1" ht="26.25" customHeight="1">
      <c r="A93" s="226" t="s">
        <v>411</v>
      </c>
      <c r="B93" s="226"/>
      <c r="C93" s="226"/>
      <c r="D93" s="125" t="s">
        <v>413</v>
      </c>
      <c r="E93" s="125" t="s">
        <v>414</v>
      </c>
      <c r="F93" s="125" t="s">
        <v>415</v>
      </c>
      <c r="G93" s="126" t="s">
        <v>416</v>
      </c>
      <c r="H93" s="126"/>
      <c r="I93" s="126" t="s">
        <v>417</v>
      </c>
      <c r="J93" s="127" t="s">
        <v>418</v>
      </c>
      <c r="K93" s="128" t="s">
        <v>419</v>
      </c>
      <c r="L93" s="128" t="s">
        <v>420</v>
      </c>
      <c r="M93" s="128" t="s">
        <v>466</v>
      </c>
      <c r="N93" s="128" t="s">
        <v>421</v>
      </c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</row>
    <row r="94" spans="1:31" s="66" customFormat="1" ht="19.899999999999999" customHeight="1">
      <c r="A94" s="227" t="s">
        <v>443</v>
      </c>
      <c r="B94" s="227"/>
      <c r="C94" s="227"/>
      <c r="D94" s="103">
        <v>1</v>
      </c>
      <c r="E94" s="103"/>
      <c r="F94" s="103"/>
      <c r="G94" s="103"/>
      <c r="H94" s="103"/>
      <c r="I94" s="103">
        <v>500</v>
      </c>
      <c r="J94" s="103"/>
      <c r="K94" s="103"/>
      <c r="L94" s="103"/>
      <c r="M94" s="104"/>
      <c r="N94" s="135">
        <f t="shared" ref="N94" si="4">D94*I94</f>
        <v>500</v>
      </c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</row>
    <row r="95" spans="1:31" s="66" customFormat="1" ht="19.899999999999999" customHeight="1">
      <c r="A95" s="235"/>
      <c r="B95" s="236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6"/>
      <c r="N95" s="237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</row>
    <row r="96" spans="1:31" ht="25.15" customHeight="1">
      <c r="A96" s="106" t="s">
        <v>90</v>
      </c>
      <c r="B96" s="106" t="s">
        <v>91</v>
      </c>
      <c r="C96" s="106" t="s">
        <v>92</v>
      </c>
      <c r="D96" s="106"/>
      <c r="E96" s="106"/>
      <c r="F96" s="106"/>
      <c r="G96" s="106"/>
      <c r="H96" s="106"/>
      <c r="I96" s="106"/>
      <c r="J96" s="106"/>
      <c r="K96" s="106"/>
      <c r="L96" s="106"/>
      <c r="M96" s="107" t="s">
        <v>37</v>
      </c>
      <c r="N96" s="108">
        <v>750</v>
      </c>
    </row>
    <row r="97" spans="1:31" s="60" customFormat="1" ht="19.899999999999999" customHeight="1">
      <c r="A97" s="226" t="s">
        <v>411</v>
      </c>
      <c r="B97" s="226"/>
      <c r="C97" s="226"/>
      <c r="D97" s="125" t="s">
        <v>413</v>
      </c>
      <c r="E97" s="125" t="s">
        <v>414</v>
      </c>
      <c r="F97" s="125" t="s">
        <v>415</v>
      </c>
      <c r="G97" s="126" t="s">
        <v>416</v>
      </c>
      <c r="H97" s="126"/>
      <c r="I97" s="126" t="s">
        <v>417</v>
      </c>
      <c r="J97" s="127" t="s">
        <v>418</v>
      </c>
      <c r="K97" s="128" t="s">
        <v>419</v>
      </c>
      <c r="L97" s="128" t="s">
        <v>420</v>
      </c>
      <c r="M97" s="128" t="s">
        <v>466</v>
      </c>
      <c r="N97" s="128" t="s">
        <v>421</v>
      </c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</row>
    <row r="98" spans="1:31" s="70" customFormat="1" ht="19.899999999999999" customHeight="1">
      <c r="A98" s="225" t="s">
        <v>444</v>
      </c>
      <c r="B98" s="225"/>
      <c r="C98" s="225"/>
      <c r="D98" s="133">
        <v>1</v>
      </c>
      <c r="E98" s="133"/>
      <c r="F98" s="133"/>
      <c r="G98" s="133"/>
      <c r="H98" s="133"/>
      <c r="I98" s="133">
        <v>570</v>
      </c>
      <c r="J98" s="133"/>
      <c r="K98" s="133"/>
      <c r="L98" s="133"/>
      <c r="M98" s="134"/>
      <c r="N98" s="135">
        <f t="shared" ref="N98:N101" si="5">D98*I98</f>
        <v>570</v>
      </c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</row>
    <row r="99" spans="1:31" s="70" customFormat="1" ht="19.899999999999999" customHeight="1">
      <c r="A99" s="225" t="s">
        <v>445</v>
      </c>
      <c r="B99" s="225"/>
      <c r="C99" s="225"/>
      <c r="D99" s="133">
        <v>1</v>
      </c>
      <c r="E99" s="133"/>
      <c r="F99" s="133"/>
      <c r="G99" s="133"/>
      <c r="H99" s="133"/>
      <c r="I99" s="133">
        <v>70</v>
      </c>
      <c r="J99" s="133"/>
      <c r="K99" s="133"/>
      <c r="L99" s="133"/>
      <c r="M99" s="134"/>
      <c r="N99" s="135">
        <f t="shared" si="5"/>
        <v>70</v>
      </c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</row>
    <row r="100" spans="1:31" s="70" customFormat="1" ht="19.899999999999999" customHeight="1">
      <c r="A100" s="225" t="s">
        <v>446</v>
      </c>
      <c r="B100" s="225"/>
      <c r="C100" s="225"/>
      <c r="D100" s="133">
        <v>1</v>
      </c>
      <c r="E100" s="133"/>
      <c r="F100" s="133"/>
      <c r="G100" s="133"/>
      <c r="H100" s="133"/>
      <c r="I100" s="133">
        <v>40</v>
      </c>
      <c r="J100" s="133"/>
      <c r="K100" s="133"/>
      <c r="L100" s="133"/>
      <c r="M100" s="134"/>
      <c r="N100" s="135">
        <f t="shared" si="5"/>
        <v>40</v>
      </c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</row>
    <row r="101" spans="1:31" s="70" customFormat="1" ht="19.899999999999999" customHeight="1">
      <c r="A101" s="225" t="s">
        <v>447</v>
      </c>
      <c r="B101" s="225"/>
      <c r="C101" s="225"/>
      <c r="D101" s="133">
        <v>1</v>
      </c>
      <c r="E101" s="133"/>
      <c r="F101" s="133"/>
      <c r="G101" s="133"/>
      <c r="H101" s="133"/>
      <c r="I101" s="133">
        <v>70</v>
      </c>
      <c r="J101" s="133"/>
      <c r="K101" s="133"/>
      <c r="L101" s="133"/>
      <c r="M101" s="134"/>
      <c r="N101" s="135">
        <f t="shared" si="5"/>
        <v>70</v>
      </c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</row>
    <row r="102" spans="1:31" s="70" customFormat="1" ht="19.899999999999999" customHeight="1">
      <c r="A102" s="229"/>
      <c r="B102" s="230"/>
      <c r="C102" s="230"/>
      <c r="D102" s="230"/>
      <c r="E102" s="230"/>
      <c r="F102" s="230"/>
      <c r="G102" s="230"/>
      <c r="H102" s="230"/>
      <c r="I102" s="230"/>
      <c r="J102" s="230"/>
      <c r="K102" s="230"/>
      <c r="L102" s="230"/>
      <c r="M102" s="230"/>
      <c r="N102" s="231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</row>
    <row r="103" spans="1:31" s="68" customFormat="1" ht="25.15" customHeight="1">
      <c r="A103" s="122" t="s">
        <v>93</v>
      </c>
      <c r="B103" s="122" t="s">
        <v>94</v>
      </c>
      <c r="C103" s="122" t="s">
        <v>95</v>
      </c>
      <c r="D103" s="122"/>
      <c r="E103" s="122"/>
      <c r="F103" s="122"/>
      <c r="G103" s="122"/>
      <c r="H103" s="122"/>
      <c r="I103" s="122"/>
      <c r="J103" s="122"/>
      <c r="K103" s="122"/>
      <c r="L103" s="122"/>
      <c r="M103" s="123" t="s">
        <v>85</v>
      </c>
      <c r="N103" s="142">
        <f>N105+N106+N107+N108+N109+N110</f>
        <v>240.99849999999998</v>
      </c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</row>
    <row r="104" spans="1:31" s="68" customFormat="1" ht="19.899999999999999" customHeight="1">
      <c r="A104" s="226" t="s">
        <v>411</v>
      </c>
      <c r="B104" s="226"/>
      <c r="C104" s="226"/>
      <c r="D104" s="125" t="s">
        <v>413</v>
      </c>
      <c r="E104" s="125" t="s">
        <v>414</v>
      </c>
      <c r="F104" s="125" t="s">
        <v>415</v>
      </c>
      <c r="G104" s="126" t="s">
        <v>416</v>
      </c>
      <c r="H104" s="126"/>
      <c r="I104" s="126" t="s">
        <v>417</v>
      </c>
      <c r="J104" s="127" t="s">
        <v>418</v>
      </c>
      <c r="K104" s="128" t="s">
        <v>419</v>
      </c>
      <c r="L104" s="128" t="s">
        <v>420</v>
      </c>
      <c r="M104" s="128" t="s">
        <v>466</v>
      </c>
      <c r="N104" s="128" t="s">
        <v>421</v>
      </c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</row>
    <row r="105" spans="1:31" s="70" customFormat="1" ht="19.899999999999999" customHeight="1">
      <c r="A105" s="225" t="s">
        <v>448</v>
      </c>
      <c r="B105" s="225"/>
      <c r="C105" s="225"/>
      <c r="D105" s="133">
        <v>1</v>
      </c>
      <c r="E105" s="133"/>
      <c r="F105" s="133"/>
      <c r="G105" s="133">
        <v>3.25</v>
      </c>
      <c r="H105" s="133"/>
      <c r="I105" s="133">
        <v>11</v>
      </c>
      <c r="J105" s="143">
        <f>G105*I105</f>
        <v>35.75</v>
      </c>
      <c r="K105" s="133"/>
      <c r="L105" s="133"/>
      <c r="M105" s="134"/>
      <c r="N105" s="135">
        <f>D105*J105</f>
        <v>35.75</v>
      </c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</row>
    <row r="106" spans="1:31" s="70" customFormat="1" ht="19.899999999999999" customHeight="1">
      <c r="A106" s="225" t="s">
        <v>448</v>
      </c>
      <c r="B106" s="225"/>
      <c r="C106" s="225"/>
      <c r="D106" s="133">
        <v>1</v>
      </c>
      <c r="E106" s="133"/>
      <c r="F106" s="133"/>
      <c r="G106" s="133">
        <v>3.85</v>
      </c>
      <c r="H106" s="133"/>
      <c r="I106" s="133">
        <v>8</v>
      </c>
      <c r="J106" s="143">
        <f t="shared" ref="J106:J110" si="6">G106*I106</f>
        <v>30.8</v>
      </c>
      <c r="K106" s="133"/>
      <c r="L106" s="133"/>
      <c r="M106" s="134"/>
      <c r="N106" s="135">
        <f t="shared" ref="N106:N110" si="7">D106*J106</f>
        <v>30.8</v>
      </c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</row>
    <row r="107" spans="1:31" s="70" customFormat="1" ht="19.899999999999999" customHeight="1">
      <c r="A107" s="225" t="s">
        <v>449</v>
      </c>
      <c r="B107" s="225"/>
      <c r="C107" s="225"/>
      <c r="D107" s="133">
        <v>1</v>
      </c>
      <c r="E107" s="133"/>
      <c r="F107" s="133"/>
      <c r="G107" s="133">
        <v>2.6</v>
      </c>
      <c r="H107" s="133"/>
      <c r="I107" s="133">
        <v>12</v>
      </c>
      <c r="J107" s="143">
        <f t="shared" si="6"/>
        <v>31.200000000000003</v>
      </c>
      <c r="K107" s="133"/>
      <c r="L107" s="133"/>
      <c r="M107" s="134"/>
      <c r="N107" s="135">
        <f t="shared" si="7"/>
        <v>31.200000000000003</v>
      </c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</row>
    <row r="108" spans="1:31" s="70" customFormat="1" ht="19.899999999999999" customHeight="1">
      <c r="A108" s="225" t="s">
        <v>449</v>
      </c>
      <c r="B108" s="225"/>
      <c r="C108" s="225"/>
      <c r="D108" s="133">
        <v>1</v>
      </c>
      <c r="E108" s="133"/>
      <c r="F108" s="133"/>
      <c r="G108" s="133">
        <v>3.2</v>
      </c>
      <c r="H108" s="133"/>
      <c r="I108" s="133">
        <v>6.5</v>
      </c>
      <c r="J108" s="143">
        <f t="shared" si="6"/>
        <v>20.8</v>
      </c>
      <c r="K108" s="133"/>
      <c r="L108" s="133"/>
      <c r="M108" s="134"/>
      <c r="N108" s="135">
        <f t="shared" si="7"/>
        <v>20.8</v>
      </c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</row>
    <row r="109" spans="1:31" s="70" customFormat="1" ht="19.899999999999999" customHeight="1">
      <c r="A109" s="225" t="s">
        <v>450</v>
      </c>
      <c r="B109" s="225"/>
      <c r="C109" s="225"/>
      <c r="D109" s="133">
        <v>1</v>
      </c>
      <c r="E109" s="133"/>
      <c r="F109" s="133"/>
      <c r="G109" s="133">
        <v>2.4</v>
      </c>
      <c r="H109" s="133"/>
      <c r="I109" s="133">
        <v>17</v>
      </c>
      <c r="J109" s="143">
        <f t="shared" si="6"/>
        <v>40.799999999999997</v>
      </c>
      <c r="K109" s="133"/>
      <c r="L109" s="133"/>
      <c r="M109" s="134"/>
      <c r="N109" s="135">
        <f t="shared" si="7"/>
        <v>40.799999999999997</v>
      </c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</row>
    <row r="110" spans="1:31" s="70" customFormat="1" ht="19.899999999999999" customHeight="1">
      <c r="A110" s="225" t="s">
        <v>451</v>
      </c>
      <c r="B110" s="225"/>
      <c r="C110" s="225"/>
      <c r="D110" s="133">
        <v>1</v>
      </c>
      <c r="E110" s="133"/>
      <c r="F110" s="133"/>
      <c r="G110" s="133">
        <v>3.05</v>
      </c>
      <c r="H110" s="133"/>
      <c r="I110" s="133">
        <v>26.77</v>
      </c>
      <c r="J110" s="143">
        <f t="shared" si="6"/>
        <v>81.648499999999999</v>
      </c>
      <c r="K110" s="133"/>
      <c r="L110" s="133"/>
      <c r="M110" s="134"/>
      <c r="N110" s="135">
        <f t="shared" si="7"/>
        <v>81.648499999999999</v>
      </c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</row>
    <row r="111" spans="1:31" s="70" customFormat="1" ht="19.899999999999999" customHeight="1">
      <c r="A111" s="229"/>
      <c r="B111" s="230"/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  <c r="M111" s="230"/>
      <c r="N111" s="231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</row>
    <row r="112" spans="1:31" s="68" customFormat="1" ht="26.1" customHeight="1">
      <c r="A112" s="122" t="s">
        <v>96</v>
      </c>
      <c r="B112" s="122" t="s">
        <v>97</v>
      </c>
      <c r="C112" s="122" t="s">
        <v>98</v>
      </c>
      <c r="D112" s="122"/>
      <c r="E112" s="122"/>
      <c r="F112" s="122"/>
      <c r="G112" s="122"/>
      <c r="H112" s="122"/>
      <c r="I112" s="122"/>
      <c r="J112" s="122"/>
      <c r="K112" s="122"/>
      <c r="L112" s="122"/>
      <c r="M112" s="123" t="s">
        <v>37</v>
      </c>
      <c r="N112" s="124">
        <v>180</v>
      </c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</row>
    <row r="113" spans="1:31" s="68" customFormat="1" ht="19.899999999999999" customHeight="1">
      <c r="A113" s="226" t="s">
        <v>411</v>
      </c>
      <c r="B113" s="226"/>
      <c r="C113" s="226"/>
      <c r="D113" s="125" t="s">
        <v>413</v>
      </c>
      <c r="E113" s="125" t="s">
        <v>414</v>
      </c>
      <c r="F113" s="125" t="s">
        <v>415</v>
      </c>
      <c r="G113" s="126" t="s">
        <v>416</v>
      </c>
      <c r="H113" s="126"/>
      <c r="I113" s="126" t="s">
        <v>417</v>
      </c>
      <c r="J113" s="127" t="s">
        <v>418</v>
      </c>
      <c r="K113" s="128" t="s">
        <v>419</v>
      </c>
      <c r="L113" s="128" t="s">
        <v>420</v>
      </c>
      <c r="M113" s="128" t="s">
        <v>466</v>
      </c>
      <c r="N113" s="128" t="s">
        <v>421</v>
      </c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</row>
    <row r="114" spans="1:31" s="70" customFormat="1" ht="19.899999999999999" customHeight="1">
      <c r="A114" s="225" t="s">
        <v>471</v>
      </c>
      <c r="B114" s="225"/>
      <c r="C114" s="225"/>
      <c r="D114" s="133">
        <v>105</v>
      </c>
      <c r="E114" s="133"/>
      <c r="F114" s="133"/>
      <c r="G114" s="133"/>
      <c r="H114" s="133"/>
      <c r="I114" s="133">
        <v>1.71</v>
      </c>
      <c r="J114" s="133"/>
      <c r="K114" s="133"/>
      <c r="L114" s="133"/>
      <c r="M114" s="134"/>
      <c r="N114" s="144">
        <f t="shared" ref="N114" si="8">D114*I114</f>
        <v>179.54999999999998</v>
      </c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</row>
    <row r="115" spans="1:31" s="70" customFormat="1" ht="19.899999999999999" customHeight="1">
      <c r="A115" s="229"/>
      <c r="B115" s="230"/>
      <c r="C115" s="230"/>
      <c r="D115" s="230"/>
      <c r="E115" s="230"/>
      <c r="F115" s="230"/>
      <c r="G115" s="230"/>
      <c r="H115" s="230"/>
      <c r="I115" s="230"/>
      <c r="J115" s="230"/>
      <c r="K115" s="230"/>
      <c r="L115" s="230"/>
      <c r="M115" s="230"/>
      <c r="N115" s="231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</row>
    <row r="116" spans="1:31" s="68" customFormat="1" ht="25.15" customHeight="1">
      <c r="A116" s="122" t="s">
        <v>99</v>
      </c>
      <c r="B116" s="122" t="s">
        <v>100</v>
      </c>
      <c r="C116" s="122" t="s">
        <v>101</v>
      </c>
      <c r="D116" s="122"/>
      <c r="E116" s="122"/>
      <c r="F116" s="122"/>
      <c r="G116" s="122"/>
      <c r="H116" s="122"/>
      <c r="I116" s="122"/>
      <c r="J116" s="122"/>
      <c r="K116" s="122"/>
      <c r="L116" s="122"/>
      <c r="M116" s="123" t="s">
        <v>102</v>
      </c>
      <c r="N116" s="124">
        <v>15</v>
      </c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</row>
    <row r="117" spans="1:31" s="68" customFormat="1" ht="19.899999999999999" customHeight="1">
      <c r="A117" s="226" t="s">
        <v>411</v>
      </c>
      <c r="B117" s="226"/>
      <c r="C117" s="226"/>
      <c r="D117" s="125" t="s">
        <v>413</v>
      </c>
      <c r="E117" s="125" t="s">
        <v>414</v>
      </c>
      <c r="F117" s="125" t="s">
        <v>415</v>
      </c>
      <c r="G117" s="126" t="s">
        <v>416</v>
      </c>
      <c r="H117" s="126"/>
      <c r="I117" s="126" t="s">
        <v>417</v>
      </c>
      <c r="J117" s="127" t="s">
        <v>418</v>
      </c>
      <c r="K117" s="128" t="s">
        <v>419</v>
      </c>
      <c r="L117" s="128" t="s">
        <v>420</v>
      </c>
      <c r="M117" s="128" t="s">
        <v>466</v>
      </c>
      <c r="N117" s="128" t="s">
        <v>421</v>
      </c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</row>
    <row r="118" spans="1:31" s="70" customFormat="1" ht="19.899999999999999" customHeight="1">
      <c r="A118" s="225" t="s">
        <v>457</v>
      </c>
      <c r="B118" s="225"/>
      <c r="C118" s="225"/>
      <c r="D118" s="133">
        <v>1</v>
      </c>
      <c r="E118" s="133">
        <v>15</v>
      </c>
      <c r="F118" s="133"/>
      <c r="G118" s="133"/>
      <c r="H118" s="133"/>
      <c r="I118" s="133"/>
      <c r="J118" s="133"/>
      <c r="K118" s="133"/>
      <c r="L118" s="133"/>
      <c r="M118" s="134"/>
      <c r="N118" s="135">
        <f>D118*E118</f>
        <v>15</v>
      </c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</row>
    <row r="119" spans="1:31" s="70" customFormat="1" ht="19.899999999999999" customHeight="1">
      <c r="A119" s="229"/>
      <c r="B119" s="230"/>
      <c r="C119" s="230"/>
      <c r="D119" s="230"/>
      <c r="E119" s="230"/>
      <c r="F119" s="230"/>
      <c r="G119" s="230"/>
      <c r="H119" s="230"/>
      <c r="I119" s="230"/>
      <c r="J119" s="230"/>
      <c r="K119" s="230"/>
      <c r="L119" s="230"/>
      <c r="M119" s="230"/>
      <c r="N119" s="231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</row>
    <row r="120" spans="1:31" s="68" customFormat="1" ht="25.15" customHeight="1">
      <c r="A120" s="122" t="s">
        <v>103</v>
      </c>
      <c r="B120" s="122" t="s">
        <v>104</v>
      </c>
      <c r="C120" s="122" t="s">
        <v>105</v>
      </c>
      <c r="D120" s="122"/>
      <c r="E120" s="122"/>
      <c r="F120" s="122"/>
      <c r="G120" s="122"/>
      <c r="H120" s="122"/>
      <c r="I120" s="122"/>
      <c r="J120" s="122"/>
      <c r="K120" s="122"/>
      <c r="L120" s="122"/>
      <c r="M120" s="123" t="s">
        <v>106</v>
      </c>
      <c r="N120" s="124">
        <v>1</v>
      </c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</row>
    <row r="121" spans="1:31" s="60" customFormat="1" ht="19.899999999999999" customHeight="1">
      <c r="A121" s="226" t="s">
        <v>411</v>
      </c>
      <c r="B121" s="226"/>
      <c r="C121" s="226"/>
      <c r="D121" s="125" t="s">
        <v>413</v>
      </c>
      <c r="E121" s="125" t="s">
        <v>414</v>
      </c>
      <c r="F121" s="125" t="s">
        <v>415</v>
      </c>
      <c r="G121" s="126" t="s">
        <v>416</v>
      </c>
      <c r="H121" s="126"/>
      <c r="I121" s="126" t="s">
        <v>417</v>
      </c>
      <c r="J121" s="127" t="s">
        <v>418</v>
      </c>
      <c r="K121" s="128" t="s">
        <v>419</v>
      </c>
      <c r="L121" s="128" t="s">
        <v>420</v>
      </c>
      <c r="M121" s="128" t="s">
        <v>466</v>
      </c>
      <c r="N121" s="128" t="s">
        <v>421</v>
      </c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</row>
    <row r="122" spans="1:31" s="66" customFormat="1" ht="19.899999999999999" customHeight="1">
      <c r="A122" s="227" t="s">
        <v>452</v>
      </c>
      <c r="B122" s="227"/>
      <c r="C122" s="227"/>
      <c r="D122" s="103">
        <v>1</v>
      </c>
      <c r="E122" s="103"/>
      <c r="F122" s="103"/>
      <c r="G122" s="103"/>
      <c r="H122" s="103"/>
      <c r="I122" s="103"/>
      <c r="J122" s="103"/>
      <c r="K122" s="103"/>
      <c r="L122" s="103"/>
      <c r="M122" s="104"/>
      <c r="N122" s="105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</row>
    <row r="123" spans="1:31" s="66" customFormat="1" ht="19.899999999999999" customHeight="1">
      <c r="A123" s="235"/>
      <c r="B123" s="236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236"/>
      <c r="N123" s="237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</row>
    <row r="124" spans="1:31" s="68" customFormat="1" ht="24" customHeight="1">
      <c r="A124" s="122" t="s">
        <v>107</v>
      </c>
      <c r="B124" s="122" t="s">
        <v>108</v>
      </c>
      <c r="C124" s="122" t="s">
        <v>109</v>
      </c>
      <c r="D124" s="122"/>
      <c r="E124" s="122"/>
      <c r="F124" s="122"/>
      <c r="G124" s="122"/>
      <c r="H124" s="122"/>
      <c r="I124" s="122"/>
      <c r="J124" s="122"/>
      <c r="K124" s="122"/>
      <c r="L124" s="122"/>
      <c r="M124" s="123" t="s">
        <v>37</v>
      </c>
      <c r="N124" s="124">
        <v>200</v>
      </c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</row>
    <row r="125" spans="1:31" s="60" customFormat="1" ht="19.899999999999999" customHeight="1">
      <c r="A125" s="226" t="s">
        <v>411</v>
      </c>
      <c r="B125" s="226"/>
      <c r="C125" s="226"/>
      <c r="D125" s="125" t="s">
        <v>413</v>
      </c>
      <c r="E125" s="125" t="s">
        <v>414</v>
      </c>
      <c r="F125" s="125" t="s">
        <v>415</v>
      </c>
      <c r="G125" s="126" t="s">
        <v>416</v>
      </c>
      <c r="H125" s="126"/>
      <c r="I125" s="126" t="s">
        <v>417</v>
      </c>
      <c r="J125" s="127" t="s">
        <v>418</v>
      </c>
      <c r="K125" s="128" t="s">
        <v>419</v>
      </c>
      <c r="L125" s="128" t="s">
        <v>420</v>
      </c>
      <c r="M125" s="128" t="s">
        <v>466</v>
      </c>
      <c r="N125" s="128" t="s">
        <v>421</v>
      </c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</row>
    <row r="126" spans="1:31" s="66" customFormat="1" ht="19.899999999999999" customHeight="1">
      <c r="A126" s="227" t="s">
        <v>494</v>
      </c>
      <c r="B126" s="227"/>
      <c r="C126" s="227"/>
      <c r="D126" s="103">
        <v>1</v>
      </c>
      <c r="E126" s="103"/>
      <c r="F126" s="103"/>
      <c r="G126" s="103"/>
      <c r="H126" s="103"/>
      <c r="I126" s="103"/>
      <c r="J126" s="103"/>
      <c r="K126" s="103"/>
      <c r="L126" s="103"/>
      <c r="M126" s="104"/>
      <c r="N126" s="105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</row>
    <row r="127" spans="1:31" s="66" customFormat="1" ht="19.899999999999999" customHeight="1">
      <c r="A127" s="145"/>
      <c r="B127" s="235"/>
      <c r="C127" s="236"/>
      <c r="D127" s="236"/>
      <c r="E127" s="236"/>
      <c r="F127" s="236"/>
      <c r="G127" s="236"/>
      <c r="H127" s="236"/>
      <c r="I127" s="236"/>
      <c r="J127" s="236"/>
      <c r="K127" s="236"/>
      <c r="L127" s="236"/>
      <c r="M127" s="236"/>
      <c r="N127" s="237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</row>
    <row r="128" spans="1:31" s="68" customFormat="1" ht="24" customHeight="1">
      <c r="A128" s="122" t="s">
        <v>487</v>
      </c>
      <c r="B128" s="122">
        <v>102190</v>
      </c>
      <c r="C128" s="122" t="s">
        <v>481</v>
      </c>
      <c r="D128" s="122"/>
      <c r="E128" s="122"/>
      <c r="F128" s="122"/>
      <c r="G128" s="122"/>
      <c r="H128" s="122"/>
      <c r="I128" s="122"/>
      <c r="J128" s="122"/>
      <c r="K128" s="122"/>
      <c r="L128" s="122"/>
      <c r="M128" s="123" t="s">
        <v>37</v>
      </c>
      <c r="N128" s="146">
        <f>N130+N131+N132+N133+N134</f>
        <v>53.747500000000002</v>
      </c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</row>
    <row r="129" spans="1:31" s="73" customFormat="1" ht="19.899999999999999" customHeight="1">
      <c r="A129" s="226" t="s">
        <v>411</v>
      </c>
      <c r="B129" s="226"/>
      <c r="C129" s="226"/>
      <c r="D129" s="125" t="s">
        <v>413</v>
      </c>
      <c r="E129" s="125" t="s">
        <v>414</v>
      </c>
      <c r="F129" s="125" t="s">
        <v>415</v>
      </c>
      <c r="G129" s="126" t="s">
        <v>416</v>
      </c>
      <c r="H129" s="126"/>
      <c r="I129" s="126" t="s">
        <v>417</v>
      </c>
      <c r="J129" s="127" t="s">
        <v>418</v>
      </c>
      <c r="K129" s="128" t="s">
        <v>419</v>
      </c>
      <c r="L129" s="128" t="s">
        <v>420</v>
      </c>
      <c r="M129" s="128" t="s">
        <v>466</v>
      </c>
      <c r="N129" s="128" t="s">
        <v>421</v>
      </c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</row>
    <row r="130" spans="1:31" s="70" customFormat="1" ht="19.899999999999999" customHeight="1">
      <c r="A130" s="225" t="s">
        <v>486</v>
      </c>
      <c r="B130" s="225"/>
      <c r="C130" s="225"/>
      <c r="D130" s="133">
        <v>1</v>
      </c>
      <c r="E130" s="133">
        <v>3.1</v>
      </c>
      <c r="F130" s="133"/>
      <c r="G130" s="133">
        <v>1.7</v>
      </c>
      <c r="H130" s="133"/>
      <c r="I130" s="133">
        <f t="shared" ref="I130:I133" si="9">E130*G130</f>
        <v>5.27</v>
      </c>
      <c r="J130" s="143"/>
      <c r="K130" s="133"/>
      <c r="L130" s="133"/>
      <c r="M130" s="134"/>
      <c r="N130" s="135">
        <f t="shared" ref="N130:N133" si="10">I130</f>
        <v>5.27</v>
      </c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</row>
    <row r="131" spans="1:31" s="70" customFormat="1" ht="19.899999999999999" customHeight="1">
      <c r="A131" s="225" t="s">
        <v>485</v>
      </c>
      <c r="B131" s="225"/>
      <c r="C131" s="225"/>
      <c r="D131" s="133">
        <v>1</v>
      </c>
      <c r="E131" s="133">
        <f>5+2.4</f>
        <v>7.4</v>
      </c>
      <c r="F131" s="133"/>
      <c r="G131" s="133">
        <v>1.7</v>
      </c>
      <c r="H131" s="133"/>
      <c r="I131" s="133">
        <f t="shared" si="9"/>
        <v>12.58</v>
      </c>
      <c r="J131" s="143"/>
      <c r="K131" s="133"/>
      <c r="L131" s="133"/>
      <c r="M131" s="134"/>
      <c r="N131" s="135">
        <f t="shared" si="10"/>
        <v>12.58</v>
      </c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</row>
    <row r="132" spans="1:31" s="70" customFormat="1" ht="19.899999999999999" customHeight="1">
      <c r="A132" s="225" t="s">
        <v>485</v>
      </c>
      <c r="B132" s="225"/>
      <c r="C132" s="225"/>
      <c r="D132" s="133">
        <v>1</v>
      </c>
      <c r="E132" s="133">
        <v>3.75</v>
      </c>
      <c r="F132" s="133"/>
      <c r="G132" s="133">
        <v>1.05</v>
      </c>
      <c r="H132" s="133"/>
      <c r="I132" s="133">
        <f t="shared" ref="I132" si="11">E132*G132</f>
        <v>3.9375</v>
      </c>
      <c r="J132" s="143"/>
      <c r="K132" s="133"/>
      <c r="L132" s="133"/>
      <c r="M132" s="134"/>
      <c r="N132" s="135">
        <f t="shared" ref="N132" si="12">I132</f>
        <v>3.9375</v>
      </c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</row>
    <row r="133" spans="1:31" s="70" customFormat="1" ht="19.899999999999999" customHeight="1">
      <c r="A133" s="225" t="s">
        <v>484</v>
      </c>
      <c r="B133" s="225"/>
      <c r="C133" s="225"/>
      <c r="D133" s="133">
        <v>1</v>
      </c>
      <c r="E133" s="133">
        <v>2</v>
      </c>
      <c r="F133" s="133"/>
      <c r="G133" s="133">
        <v>1.7</v>
      </c>
      <c r="H133" s="133"/>
      <c r="I133" s="133">
        <f t="shared" si="9"/>
        <v>3.4</v>
      </c>
      <c r="J133" s="143"/>
      <c r="K133" s="133"/>
      <c r="L133" s="133"/>
      <c r="M133" s="134"/>
      <c r="N133" s="135">
        <f t="shared" si="10"/>
        <v>3.4</v>
      </c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</row>
    <row r="134" spans="1:31" s="70" customFormat="1" ht="19.899999999999999" customHeight="1">
      <c r="A134" s="225" t="s">
        <v>482</v>
      </c>
      <c r="B134" s="225"/>
      <c r="C134" s="225"/>
      <c r="D134" s="133">
        <v>1</v>
      </c>
      <c r="E134" s="133">
        <f>8.55+6.95+1.3</f>
        <v>16.8</v>
      </c>
      <c r="F134" s="133"/>
      <c r="G134" s="133">
        <v>1.7</v>
      </c>
      <c r="H134" s="133"/>
      <c r="I134" s="133">
        <f>E134*G134</f>
        <v>28.56</v>
      </c>
      <c r="J134" s="143"/>
      <c r="K134" s="133"/>
      <c r="L134" s="133"/>
      <c r="M134" s="134"/>
      <c r="N134" s="135">
        <f>I134</f>
        <v>28.56</v>
      </c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</row>
    <row r="135" spans="1:31" s="70" customFormat="1" ht="19.899999999999999" customHeight="1">
      <c r="A135" s="229"/>
      <c r="B135" s="230"/>
      <c r="C135" s="230"/>
      <c r="D135" s="230"/>
      <c r="E135" s="230"/>
      <c r="F135" s="230"/>
      <c r="G135" s="230"/>
      <c r="H135" s="230"/>
      <c r="I135" s="230"/>
      <c r="J135" s="230"/>
      <c r="K135" s="230"/>
      <c r="L135" s="230"/>
      <c r="M135" s="230"/>
      <c r="N135" s="231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</row>
    <row r="136" spans="1:31" s="68" customFormat="1" ht="24" customHeight="1">
      <c r="A136" s="122" t="s">
        <v>488</v>
      </c>
      <c r="B136" s="122">
        <v>102192</v>
      </c>
      <c r="C136" s="122" t="s">
        <v>483</v>
      </c>
      <c r="D136" s="122"/>
      <c r="E136" s="122"/>
      <c r="F136" s="122"/>
      <c r="G136" s="122"/>
      <c r="H136" s="122"/>
      <c r="I136" s="122"/>
      <c r="J136" s="122"/>
      <c r="K136" s="122"/>
      <c r="L136" s="122"/>
      <c r="M136" s="123" t="s">
        <v>37</v>
      </c>
      <c r="N136" s="146">
        <f>N138+N139+N140+N141</f>
        <v>15.66</v>
      </c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</row>
    <row r="137" spans="1:31" s="73" customFormat="1" ht="19.899999999999999" customHeight="1">
      <c r="A137" s="226" t="s">
        <v>411</v>
      </c>
      <c r="B137" s="226"/>
      <c r="C137" s="226"/>
      <c r="D137" s="125" t="s">
        <v>413</v>
      </c>
      <c r="E137" s="125" t="s">
        <v>414</v>
      </c>
      <c r="F137" s="125" t="s">
        <v>415</v>
      </c>
      <c r="G137" s="126" t="s">
        <v>416</v>
      </c>
      <c r="H137" s="126"/>
      <c r="I137" s="126" t="s">
        <v>417</v>
      </c>
      <c r="J137" s="127" t="s">
        <v>418</v>
      </c>
      <c r="K137" s="128" t="s">
        <v>419</v>
      </c>
      <c r="L137" s="128" t="s">
        <v>420</v>
      </c>
      <c r="M137" s="128" t="s">
        <v>466</v>
      </c>
      <c r="N137" s="128" t="s">
        <v>421</v>
      </c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</row>
    <row r="138" spans="1:31" s="70" customFormat="1" ht="19.899999999999999" customHeight="1">
      <c r="A138" s="225" t="s">
        <v>486</v>
      </c>
      <c r="B138" s="225"/>
      <c r="C138" s="225"/>
      <c r="D138" s="133">
        <v>1</v>
      </c>
      <c r="E138" s="133">
        <f>1.8+1.4</f>
        <v>3.2</v>
      </c>
      <c r="F138" s="133"/>
      <c r="G138" s="133">
        <v>0.9</v>
      </c>
      <c r="H138" s="133"/>
      <c r="I138" s="133">
        <f t="shared" ref="I138:I140" si="13">E138*G138</f>
        <v>2.8800000000000003</v>
      </c>
      <c r="J138" s="143"/>
      <c r="K138" s="133"/>
      <c r="L138" s="133"/>
      <c r="M138" s="134"/>
      <c r="N138" s="135">
        <f t="shared" ref="N138:N140" si="14">I138</f>
        <v>2.8800000000000003</v>
      </c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</row>
    <row r="139" spans="1:31" s="70" customFormat="1" ht="19.899999999999999" customHeight="1">
      <c r="A139" s="225" t="s">
        <v>486</v>
      </c>
      <c r="B139" s="225"/>
      <c r="C139" s="225"/>
      <c r="D139" s="133">
        <v>1</v>
      </c>
      <c r="E139" s="133">
        <v>4.2</v>
      </c>
      <c r="F139" s="133"/>
      <c r="G139" s="133">
        <v>0.7</v>
      </c>
      <c r="H139" s="133"/>
      <c r="I139" s="133">
        <f t="shared" ref="I139" si="15">E139*G139</f>
        <v>2.94</v>
      </c>
      <c r="J139" s="143"/>
      <c r="K139" s="133"/>
      <c r="L139" s="133"/>
      <c r="M139" s="134"/>
      <c r="N139" s="135">
        <f t="shared" ref="N139" si="16">I139</f>
        <v>2.94</v>
      </c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</row>
    <row r="140" spans="1:31" s="70" customFormat="1" ht="19.899999999999999" customHeight="1">
      <c r="A140" s="225" t="s">
        <v>485</v>
      </c>
      <c r="B140" s="225"/>
      <c r="C140" s="225"/>
      <c r="D140" s="133">
        <v>1</v>
      </c>
      <c r="E140" s="133">
        <v>1.8</v>
      </c>
      <c r="F140" s="133"/>
      <c r="G140" s="133">
        <v>0.6</v>
      </c>
      <c r="H140" s="133"/>
      <c r="I140" s="133">
        <f t="shared" si="13"/>
        <v>1.08</v>
      </c>
      <c r="J140" s="143"/>
      <c r="K140" s="133"/>
      <c r="L140" s="133"/>
      <c r="M140" s="134"/>
      <c r="N140" s="135">
        <f t="shared" si="14"/>
        <v>1.08</v>
      </c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</row>
    <row r="141" spans="1:31" s="70" customFormat="1" ht="19.899999999999999" customHeight="1">
      <c r="A141" s="225" t="s">
        <v>484</v>
      </c>
      <c r="B141" s="225"/>
      <c r="C141" s="225"/>
      <c r="D141" s="133">
        <v>1</v>
      </c>
      <c r="E141" s="133">
        <f>9.6+3+2</f>
        <v>14.6</v>
      </c>
      <c r="F141" s="133"/>
      <c r="G141" s="133">
        <v>0.6</v>
      </c>
      <c r="H141" s="133"/>
      <c r="I141" s="133">
        <f t="shared" ref="I141" si="17">E141*G141</f>
        <v>8.76</v>
      </c>
      <c r="J141" s="143"/>
      <c r="K141" s="133"/>
      <c r="L141" s="133"/>
      <c r="M141" s="134"/>
      <c r="N141" s="135">
        <f t="shared" ref="N141" si="18">I141</f>
        <v>8.76</v>
      </c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</row>
    <row r="142" spans="1:31" s="66" customFormat="1" ht="19.899999999999999" customHeight="1">
      <c r="A142" s="235"/>
      <c r="B142" s="236"/>
      <c r="C142" s="236"/>
      <c r="D142" s="236"/>
      <c r="E142" s="236"/>
      <c r="F142" s="236"/>
      <c r="G142" s="236"/>
      <c r="H142" s="236"/>
      <c r="I142" s="236"/>
      <c r="J142" s="236"/>
      <c r="K142" s="236"/>
      <c r="L142" s="236"/>
      <c r="M142" s="236"/>
      <c r="N142" s="237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</row>
    <row r="143" spans="1:31" s="68" customFormat="1" ht="25.15" customHeight="1">
      <c r="A143" s="119" t="s">
        <v>110</v>
      </c>
      <c r="B143" s="119" t="s">
        <v>18</v>
      </c>
      <c r="C143" s="119" t="s">
        <v>111</v>
      </c>
      <c r="D143" s="119"/>
      <c r="E143" s="119"/>
      <c r="F143" s="119"/>
      <c r="G143" s="119"/>
      <c r="H143" s="119"/>
      <c r="I143" s="119"/>
      <c r="J143" s="119"/>
      <c r="K143" s="119"/>
      <c r="L143" s="119"/>
      <c r="M143" s="120"/>
      <c r="N143" s="121">
        <v>1</v>
      </c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</row>
    <row r="144" spans="1:31" s="68" customFormat="1" ht="25.15" customHeight="1">
      <c r="A144" s="122" t="s">
        <v>112</v>
      </c>
      <c r="B144" s="122" t="s">
        <v>113</v>
      </c>
      <c r="C144" s="122" t="s">
        <v>114</v>
      </c>
      <c r="D144" s="122"/>
      <c r="E144" s="122"/>
      <c r="F144" s="122"/>
      <c r="G144" s="122"/>
      <c r="H144" s="122"/>
      <c r="I144" s="122"/>
      <c r="J144" s="122"/>
      <c r="K144" s="122"/>
      <c r="L144" s="122"/>
      <c r="M144" s="123" t="s">
        <v>115</v>
      </c>
      <c r="N144" s="124">
        <v>1</v>
      </c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</row>
    <row r="145" spans="1:31" s="60" customFormat="1" ht="19.899999999999999" customHeight="1">
      <c r="A145" s="226" t="s">
        <v>411</v>
      </c>
      <c r="B145" s="226"/>
      <c r="C145" s="226"/>
      <c r="D145" s="125" t="s">
        <v>413</v>
      </c>
      <c r="E145" s="125" t="s">
        <v>414</v>
      </c>
      <c r="F145" s="125" t="s">
        <v>415</v>
      </c>
      <c r="G145" s="126" t="s">
        <v>416</v>
      </c>
      <c r="H145" s="126"/>
      <c r="I145" s="126" t="s">
        <v>417</v>
      </c>
      <c r="J145" s="127" t="s">
        <v>418</v>
      </c>
      <c r="K145" s="128" t="s">
        <v>419</v>
      </c>
      <c r="L145" s="128" t="s">
        <v>420</v>
      </c>
      <c r="M145" s="128" t="s">
        <v>466</v>
      </c>
      <c r="N145" s="128" t="s">
        <v>421</v>
      </c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</row>
    <row r="146" spans="1:31" s="66" customFormat="1" ht="19.899999999999999" customHeight="1">
      <c r="A146" s="227" t="s">
        <v>427</v>
      </c>
      <c r="B146" s="227"/>
      <c r="C146" s="227"/>
      <c r="D146" s="103">
        <v>1</v>
      </c>
      <c r="E146" s="103"/>
      <c r="F146" s="103"/>
      <c r="G146" s="103"/>
      <c r="H146" s="103"/>
      <c r="I146" s="103"/>
      <c r="J146" s="103"/>
      <c r="K146" s="103"/>
      <c r="L146" s="103"/>
      <c r="M146" s="104"/>
      <c r="N146" s="105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</row>
    <row r="147" spans="1:31" s="66" customFormat="1" ht="19.899999999999999" customHeight="1">
      <c r="A147" s="235"/>
      <c r="B147" s="236"/>
      <c r="C147" s="236"/>
      <c r="D147" s="236"/>
      <c r="E147" s="236"/>
      <c r="F147" s="236"/>
      <c r="G147" s="236"/>
      <c r="H147" s="236"/>
      <c r="I147" s="236"/>
      <c r="J147" s="236"/>
      <c r="K147" s="236"/>
      <c r="L147" s="236"/>
      <c r="M147" s="236"/>
      <c r="N147" s="237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</row>
    <row r="148" spans="1:31" s="68" customFormat="1" ht="25.15" customHeight="1">
      <c r="A148" s="122" t="s">
        <v>116</v>
      </c>
      <c r="B148" s="122" t="s">
        <v>117</v>
      </c>
      <c r="C148" s="122" t="s">
        <v>118</v>
      </c>
      <c r="D148" s="122"/>
      <c r="E148" s="122"/>
      <c r="F148" s="122"/>
      <c r="G148" s="122"/>
      <c r="H148" s="122"/>
      <c r="I148" s="122"/>
      <c r="J148" s="122"/>
      <c r="K148" s="122"/>
      <c r="L148" s="122"/>
      <c r="M148" s="123" t="s">
        <v>25</v>
      </c>
      <c r="N148" s="124">
        <v>250</v>
      </c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</row>
    <row r="149" spans="1:31" s="60" customFormat="1" ht="19.899999999999999" customHeight="1">
      <c r="A149" s="226" t="s">
        <v>411</v>
      </c>
      <c r="B149" s="226"/>
      <c r="C149" s="226"/>
      <c r="D149" s="125" t="s">
        <v>413</v>
      </c>
      <c r="E149" s="125" t="s">
        <v>414</v>
      </c>
      <c r="F149" s="125" t="s">
        <v>415</v>
      </c>
      <c r="G149" s="126" t="s">
        <v>416</v>
      </c>
      <c r="H149" s="126"/>
      <c r="I149" s="126" t="s">
        <v>417</v>
      </c>
      <c r="J149" s="127" t="s">
        <v>418</v>
      </c>
      <c r="K149" s="128" t="s">
        <v>419</v>
      </c>
      <c r="L149" s="128" t="s">
        <v>420</v>
      </c>
      <c r="M149" s="128" t="s">
        <v>466</v>
      </c>
      <c r="N149" s="128" t="s">
        <v>421</v>
      </c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</row>
    <row r="150" spans="1:31" s="66" customFormat="1" ht="19.899999999999999" customHeight="1">
      <c r="A150" s="227" t="s">
        <v>465</v>
      </c>
      <c r="B150" s="227"/>
      <c r="C150" s="227"/>
      <c r="D150" s="103">
        <v>1</v>
      </c>
      <c r="E150" s="103"/>
      <c r="F150" s="103"/>
      <c r="G150" s="103"/>
      <c r="H150" s="103"/>
      <c r="I150" s="103"/>
      <c r="J150" s="103"/>
      <c r="K150" s="103"/>
      <c r="L150" s="103"/>
      <c r="M150" s="104"/>
      <c r="N150" s="105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</row>
    <row r="151" spans="1:31" s="66" customFormat="1" ht="19.899999999999999" customHeight="1">
      <c r="A151" s="235"/>
      <c r="B151" s="236"/>
      <c r="C151" s="236"/>
      <c r="D151" s="236"/>
      <c r="E151" s="236"/>
      <c r="F151" s="236"/>
      <c r="G151" s="236"/>
      <c r="H151" s="236"/>
      <c r="I151" s="236"/>
      <c r="J151" s="236"/>
      <c r="K151" s="236"/>
      <c r="L151" s="236"/>
      <c r="M151" s="236"/>
      <c r="N151" s="237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</row>
    <row r="152" spans="1:31" s="68" customFormat="1" ht="25.15" customHeight="1">
      <c r="A152" s="122" t="s">
        <v>119</v>
      </c>
      <c r="B152" s="122" t="s">
        <v>120</v>
      </c>
      <c r="C152" s="122" t="s">
        <v>121</v>
      </c>
      <c r="D152" s="122"/>
      <c r="E152" s="122"/>
      <c r="F152" s="122"/>
      <c r="G152" s="122"/>
      <c r="H152" s="122"/>
      <c r="I152" s="122"/>
      <c r="J152" s="122"/>
      <c r="K152" s="122"/>
      <c r="L152" s="122"/>
      <c r="M152" s="123" t="s">
        <v>102</v>
      </c>
      <c r="N152" s="124">
        <v>8940.75</v>
      </c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</row>
    <row r="153" spans="1:31" s="60" customFormat="1" ht="19.899999999999999" customHeight="1">
      <c r="A153" s="226" t="s">
        <v>411</v>
      </c>
      <c r="B153" s="226"/>
      <c r="C153" s="226"/>
      <c r="D153" s="125" t="s">
        <v>413</v>
      </c>
      <c r="E153" s="125" t="s">
        <v>414</v>
      </c>
      <c r="F153" s="125" t="s">
        <v>415</v>
      </c>
      <c r="G153" s="126" t="s">
        <v>416</v>
      </c>
      <c r="H153" s="126" t="s">
        <v>458</v>
      </c>
      <c r="I153" s="126" t="s">
        <v>417</v>
      </c>
      <c r="J153" s="127" t="s">
        <v>418</v>
      </c>
      <c r="K153" s="128" t="s">
        <v>419</v>
      </c>
      <c r="L153" s="128" t="s">
        <v>420</v>
      </c>
      <c r="M153" s="128" t="s">
        <v>466</v>
      </c>
      <c r="N153" s="128" t="s">
        <v>421</v>
      </c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</row>
    <row r="154" spans="1:31" s="70" customFormat="1" ht="19.899999999999999" customHeight="1">
      <c r="A154" s="225" t="s">
        <v>459</v>
      </c>
      <c r="B154" s="225"/>
      <c r="C154" s="225"/>
      <c r="D154" s="133">
        <v>1</v>
      </c>
      <c r="E154" s="133"/>
      <c r="F154" s="133"/>
      <c r="G154" s="133"/>
      <c r="H154" s="133"/>
      <c r="I154" s="133"/>
      <c r="J154" s="143"/>
      <c r="K154" s="133"/>
      <c r="L154" s="133"/>
      <c r="M154" s="134"/>
      <c r="N154" s="135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</row>
    <row r="155" spans="1:31" s="70" customFormat="1" ht="19.899999999999999" customHeight="1">
      <c r="A155" s="229"/>
      <c r="B155" s="230"/>
      <c r="C155" s="230"/>
      <c r="D155" s="230"/>
      <c r="E155" s="230"/>
      <c r="F155" s="230"/>
      <c r="G155" s="230"/>
      <c r="H155" s="230"/>
      <c r="I155" s="230"/>
      <c r="J155" s="230"/>
      <c r="K155" s="230"/>
      <c r="L155" s="230"/>
      <c r="M155" s="230"/>
      <c r="N155" s="231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</row>
    <row r="156" spans="1:31" s="68" customFormat="1" ht="26.1" customHeight="1">
      <c r="A156" s="122" t="s">
        <v>122</v>
      </c>
      <c r="B156" s="122" t="s">
        <v>123</v>
      </c>
      <c r="C156" s="122" t="s">
        <v>124</v>
      </c>
      <c r="D156" s="122"/>
      <c r="E156" s="122"/>
      <c r="F156" s="122"/>
      <c r="G156" s="122"/>
      <c r="H156" s="122"/>
      <c r="I156" s="122"/>
      <c r="J156" s="122"/>
      <c r="K156" s="122"/>
      <c r="L156" s="122"/>
      <c r="M156" s="123" t="s">
        <v>25</v>
      </c>
      <c r="N156" s="124">
        <v>500</v>
      </c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</row>
    <row r="157" spans="1:31" s="68" customFormat="1" ht="19.899999999999999" customHeight="1">
      <c r="A157" s="226" t="s">
        <v>411</v>
      </c>
      <c r="B157" s="226"/>
      <c r="C157" s="226"/>
      <c r="D157" s="125" t="s">
        <v>413</v>
      </c>
      <c r="E157" s="125" t="s">
        <v>414</v>
      </c>
      <c r="F157" s="125" t="s">
        <v>415</v>
      </c>
      <c r="G157" s="126" t="s">
        <v>416</v>
      </c>
      <c r="H157" s="126"/>
      <c r="I157" s="126" t="s">
        <v>417</v>
      </c>
      <c r="J157" s="127" t="s">
        <v>418</v>
      </c>
      <c r="K157" s="128" t="s">
        <v>419</v>
      </c>
      <c r="L157" s="128" t="s">
        <v>420</v>
      </c>
      <c r="M157" s="128" t="s">
        <v>466</v>
      </c>
      <c r="N157" s="128" t="s">
        <v>421</v>
      </c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</row>
    <row r="158" spans="1:31" s="70" customFormat="1" ht="19.899999999999999" customHeight="1">
      <c r="A158" s="225" t="s">
        <v>465</v>
      </c>
      <c r="B158" s="225"/>
      <c r="C158" s="225"/>
      <c r="D158" s="133">
        <v>1</v>
      </c>
      <c r="E158" s="133"/>
      <c r="F158" s="133"/>
      <c r="G158" s="133"/>
      <c r="H158" s="133"/>
      <c r="I158" s="133"/>
      <c r="J158" s="133"/>
      <c r="K158" s="133"/>
      <c r="L158" s="133"/>
      <c r="M158" s="134"/>
      <c r="N158" s="135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</row>
    <row r="159" spans="1:31" s="70" customFormat="1" ht="19.899999999999999" customHeight="1">
      <c r="A159" s="229"/>
      <c r="B159" s="230"/>
      <c r="C159" s="230"/>
      <c r="D159" s="230"/>
      <c r="E159" s="230"/>
      <c r="F159" s="230"/>
      <c r="G159" s="230"/>
      <c r="H159" s="230"/>
      <c r="I159" s="230"/>
      <c r="J159" s="230"/>
      <c r="K159" s="230"/>
      <c r="L159" s="230"/>
      <c r="M159" s="230"/>
      <c r="N159" s="231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</row>
    <row r="160" spans="1:31" s="68" customFormat="1" ht="26.1" customHeight="1">
      <c r="A160" s="122" t="s">
        <v>125</v>
      </c>
      <c r="B160" s="122" t="s">
        <v>126</v>
      </c>
      <c r="C160" s="122" t="s">
        <v>128</v>
      </c>
      <c r="D160" s="122"/>
      <c r="E160" s="122"/>
      <c r="F160" s="122"/>
      <c r="G160" s="122"/>
      <c r="H160" s="122"/>
      <c r="I160" s="122"/>
      <c r="J160" s="122"/>
      <c r="K160" s="122"/>
      <c r="L160" s="122"/>
      <c r="M160" s="123" t="s">
        <v>25</v>
      </c>
      <c r="N160" s="124">
        <v>6</v>
      </c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</row>
    <row r="161" spans="1:31" s="68" customFormat="1" ht="19.899999999999999" customHeight="1">
      <c r="A161" s="226" t="s">
        <v>411</v>
      </c>
      <c r="B161" s="226"/>
      <c r="C161" s="226"/>
      <c r="D161" s="125" t="s">
        <v>413</v>
      </c>
      <c r="E161" s="125" t="s">
        <v>414</v>
      </c>
      <c r="F161" s="125" t="s">
        <v>415</v>
      </c>
      <c r="G161" s="126" t="s">
        <v>416</v>
      </c>
      <c r="H161" s="126"/>
      <c r="I161" s="126" t="s">
        <v>417</v>
      </c>
      <c r="J161" s="127" t="s">
        <v>418</v>
      </c>
      <c r="K161" s="128" t="s">
        <v>419</v>
      </c>
      <c r="L161" s="128" t="s">
        <v>420</v>
      </c>
      <c r="M161" s="128" t="s">
        <v>466</v>
      </c>
      <c r="N161" s="128" t="s">
        <v>421</v>
      </c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</row>
    <row r="162" spans="1:31" s="70" customFormat="1" ht="19.899999999999999" customHeight="1">
      <c r="A162" s="225" t="s">
        <v>460</v>
      </c>
      <c r="B162" s="225"/>
      <c r="C162" s="225"/>
      <c r="D162" s="133">
        <v>1</v>
      </c>
      <c r="E162" s="133"/>
      <c r="F162" s="133"/>
      <c r="G162" s="133"/>
      <c r="H162" s="133"/>
      <c r="I162" s="133"/>
      <c r="J162" s="133"/>
      <c r="K162" s="133"/>
      <c r="L162" s="133"/>
      <c r="M162" s="134"/>
      <c r="N162" s="135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</row>
    <row r="163" spans="1:31" s="68" customFormat="1" ht="19.899999999999999" customHeight="1">
      <c r="A163" s="229"/>
      <c r="B163" s="230"/>
      <c r="C163" s="230"/>
      <c r="D163" s="230"/>
      <c r="E163" s="230"/>
      <c r="F163" s="230"/>
      <c r="G163" s="230"/>
      <c r="H163" s="230"/>
      <c r="I163" s="230"/>
      <c r="J163" s="230"/>
      <c r="K163" s="230"/>
      <c r="L163" s="230"/>
      <c r="M163" s="230"/>
      <c r="N163" s="231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</row>
    <row r="164" spans="1:31" s="68" customFormat="1" ht="26.1" customHeight="1">
      <c r="A164" s="122" t="s">
        <v>129</v>
      </c>
      <c r="B164" s="122" t="s">
        <v>130</v>
      </c>
      <c r="C164" s="122" t="s">
        <v>131</v>
      </c>
      <c r="D164" s="122"/>
      <c r="E164" s="122"/>
      <c r="F164" s="122"/>
      <c r="G164" s="122"/>
      <c r="H164" s="122"/>
      <c r="I164" s="122"/>
      <c r="J164" s="122"/>
      <c r="K164" s="122"/>
      <c r="L164" s="122"/>
      <c r="M164" s="123" t="s">
        <v>25</v>
      </c>
      <c r="N164" s="124">
        <v>1</v>
      </c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</row>
    <row r="165" spans="1:31" s="68" customFormat="1" ht="19.899999999999999" customHeight="1">
      <c r="A165" s="226" t="s">
        <v>411</v>
      </c>
      <c r="B165" s="226"/>
      <c r="C165" s="226"/>
      <c r="D165" s="125" t="s">
        <v>413</v>
      </c>
      <c r="E165" s="125" t="s">
        <v>414</v>
      </c>
      <c r="F165" s="125" t="s">
        <v>415</v>
      </c>
      <c r="G165" s="126" t="s">
        <v>416</v>
      </c>
      <c r="H165" s="126"/>
      <c r="I165" s="126" t="s">
        <v>417</v>
      </c>
      <c r="J165" s="127" t="s">
        <v>418</v>
      </c>
      <c r="K165" s="128" t="s">
        <v>419</v>
      </c>
      <c r="L165" s="128" t="s">
        <v>420</v>
      </c>
      <c r="M165" s="128" t="s">
        <v>466</v>
      </c>
      <c r="N165" s="128" t="s">
        <v>421</v>
      </c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</row>
    <row r="166" spans="1:31" s="70" customFormat="1" ht="19.899999999999999" customHeight="1">
      <c r="A166" s="225" t="s">
        <v>131</v>
      </c>
      <c r="B166" s="225"/>
      <c r="C166" s="225"/>
      <c r="D166" s="133" t="s">
        <v>426</v>
      </c>
      <c r="E166" s="133"/>
      <c r="F166" s="133"/>
      <c r="G166" s="133"/>
      <c r="H166" s="133"/>
      <c r="I166" s="133"/>
      <c r="J166" s="133"/>
      <c r="K166" s="133"/>
      <c r="L166" s="133"/>
      <c r="M166" s="134"/>
      <c r="N166" s="135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</row>
    <row r="167" spans="1:31" s="60" customFormat="1" ht="19.899999999999999" customHeight="1">
      <c r="A167" s="235"/>
      <c r="B167" s="236"/>
      <c r="C167" s="236"/>
      <c r="D167" s="236"/>
      <c r="E167" s="236"/>
      <c r="F167" s="236"/>
      <c r="G167" s="236"/>
      <c r="H167" s="236"/>
      <c r="I167" s="236"/>
      <c r="J167" s="236"/>
      <c r="K167" s="236"/>
      <c r="L167" s="236"/>
      <c r="M167" s="236"/>
      <c r="N167" s="237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</row>
    <row r="168" spans="1:31" s="68" customFormat="1" ht="25.15" customHeight="1">
      <c r="A168" s="119" t="s">
        <v>132</v>
      </c>
      <c r="B168" s="119" t="s">
        <v>18</v>
      </c>
      <c r="C168" s="119" t="s">
        <v>133</v>
      </c>
      <c r="D168" s="119"/>
      <c r="E168" s="119"/>
      <c r="F168" s="119"/>
      <c r="G168" s="119"/>
      <c r="H168" s="119"/>
      <c r="I168" s="119"/>
      <c r="J168" s="119"/>
      <c r="K168" s="119"/>
      <c r="L168" s="119"/>
      <c r="M168" s="120"/>
      <c r="N168" s="121">
        <v>1</v>
      </c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</row>
    <row r="169" spans="1:31" s="68" customFormat="1" ht="25.15" customHeight="1">
      <c r="A169" s="122" t="s">
        <v>134</v>
      </c>
      <c r="B169" s="122" t="s">
        <v>135</v>
      </c>
      <c r="C169" s="122" t="s">
        <v>136</v>
      </c>
      <c r="D169" s="122"/>
      <c r="E169" s="122"/>
      <c r="F169" s="122"/>
      <c r="G169" s="122"/>
      <c r="H169" s="122"/>
      <c r="I169" s="122"/>
      <c r="J169" s="122"/>
      <c r="K169" s="122"/>
      <c r="L169" s="122"/>
      <c r="M169" s="123" t="s">
        <v>115</v>
      </c>
      <c r="N169" s="124">
        <v>1</v>
      </c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</row>
    <row r="170" spans="1:31" s="60" customFormat="1" ht="19.899999999999999" customHeight="1">
      <c r="A170" s="226" t="s">
        <v>411</v>
      </c>
      <c r="B170" s="226"/>
      <c r="C170" s="226"/>
      <c r="D170" s="125" t="s">
        <v>413</v>
      </c>
      <c r="E170" s="125" t="s">
        <v>414</v>
      </c>
      <c r="F170" s="125" t="s">
        <v>415</v>
      </c>
      <c r="G170" s="126" t="s">
        <v>416</v>
      </c>
      <c r="H170" s="126"/>
      <c r="I170" s="126" t="s">
        <v>417</v>
      </c>
      <c r="J170" s="127" t="s">
        <v>418</v>
      </c>
      <c r="K170" s="128" t="s">
        <v>419</v>
      </c>
      <c r="L170" s="128" t="s">
        <v>420</v>
      </c>
      <c r="M170" s="128" t="s">
        <v>466</v>
      </c>
      <c r="N170" s="128" t="s">
        <v>421</v>
      </c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</row>
    <row r="171" spans="1:31" s="66" customFormat="1" ht="19.899999999999999" customHeight="1">
      <c r="A171" s="227" t="s">
        <v>136</v>
      </c>
      <c r="B171" s="227"/>
      <c r="C171" s="227"/>
      <c r="D171" s="103">
        <v>1</v>
      </c>
      <c r="E171" s="103"/>
      <c r="F171" s="103"/>
      <c r="G171" s="103"/>
      <c r="H171" s="103"/>
      <c r="I171" s="103"/>
      <c r="J171" s="103"/>
      <c r="K171" s="103"/>
      <c r="L171" s="103"/>
      <c r="M171" s="104"/>
      <c r="N171" s="105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</row>
    <row r="172" spans="1:31" s="66" customFormat="1" ht="19.899999999999999" customHeight="1">
      <c r="A172" s="235"/>
      <c r="B172" s="236"/>
      <c r="C172" s="236"/>
      <c r="D172" s="236"/>
      <c r="E172" s="236"/>
      <c r="F172" s="236"/>
      <c r="G172" s="236"/>
      <c r="H172" s="236"/>
      <c r="I172" s="236"/>
      <c r="J172" s="236"/>
      <c r="K172" s="236"/>
      <c r="L172" s="236"/>
      <c r="M172" s="236"/>
      <c r="N172" s="237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</row>
    <row r="173" spans="1:31" s="68" customFormat="1" ht="25.15" customHeight="1">
      <c r="A173" s="122" t="s">
        <v>137</v>
      </c>
      <c r="B173" s="122" t="s">
        <v>138</v>
      </c>
      <c r="C173" s="122" t="s">
        <v>140</v>
      </c>
      <c r="D173" s="122"/>
      <c r="E173" s="122"/>
      <c r="F173" s="122"/>
      <c r="G173" s="122"/>
      <c r="H173" s="122"/>
      <c r="I173" s="122"/>
      <c r="J173" s="122"/>
      <c r="K173" s="122"/>
      <c r="L173" s="122"/>
      <c r="M173" s="123" t="s">
        <v>25</v>
      </c>
      <c r="N173" s="124">
        <v>10</v>
      </c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</row>
    <row r="174" spans="1:31" s="68" customFormat="1" ht="19.899999999999999" customHeight="1">
      <c r="A174" s="226" t="s">
        <v>411</v>
      </c>
      <c r="B174" s="226"/>
      <c r="C174" s="226"/>
      <c r="D174" s="125" t="s">
        <v>413</v>
      </c>
      <c r="E174" s="125" t="s">
        <v>414</v>
      </c>
      <c r="F174" s="125" t="s">
        <v>415</v>
      </c>
      <c r="G174" s="126" t="s">
        <v>416</v>
      </c>
      <c r="H174" s="126"/>
      <c r="I174" s="126" t="s">
        <v>417</v>
      </c>
      <c r="J174" s="127" t="s">
        <v>418</v>
      </c>
      <c r="K174" s="128" t="s">
        <v>419</v>
      </c>
      <c r="L174" s="128" t="s">
        <v>420</v>
      </c>
      <c r="M174" s="128" t="s">
        <v>466</v>
      </c>
      <c r="N174" s="128" t="s">
        <v>421</v>
      </c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</row>
    <row r="175" spans="1:31" s="66" customFormat="1" ht="19.899999999999999" customHeight="1">
      <c r="A175" s="227" t="s">
        <v>461</v>
      </c>
      <c r="B175" s="227"/>
      <c r="C175" s="227"/>
      <c r="D175" s="103">
        <v>1</v>
      </c>
      <c r="E175" s="103"/>
      <c r="F175" s="103"/>
      <c r="G175" s="103"/>
      <c r="H175" s="103"/>
      <c r="I175" s="103"/>
      <c r="J175" s="103"/>
      <c r="K175" s="103"/>
      <c r="L175" s="103"/>
      <c r="M175" s="104"/>
      <c r="N175" s="105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</row>
    <row r="176" spans="1:31" s="66" customFormat="1" ht="19.899999999999999" customHeight="1">
      <c r="A176" s="235"/>
      <c r="B176" s="236"/>
      <c r="C176" s="236"/>
      <c r="D176" s="236"/>
      <c r="E176" s="236"/>
      <c r="F176" s="236"/>
      <c r="G176" s="236"/>
      <c r="H176" s="236"/>
      <c r="I176" s="236"/>
      <c r="J176" s="236"/>
      <c r="K176" s="236"/>
      <c r="L176" s="236"/>
      <c r="M176" s="236"/>
      <c r="N176" s="237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</row>
    <row r="177" spans="1:31" s="68" customFormat="1" ht="25.15" customHeight="1">
      <c r="A177" s="122" t="s">
        <v>141</v>
      </c>
      <c r="B177" s="122" t="s">
        <v>142</v>
      </c>
      <c r="C177" s="122" t="s">
        <v>143</v>
      </c>
      <c r="D177" s="122"/>
      <c r="E177" s="122"/>
      <c r="F177" s="122"/>
      <c r="G177" s="122"/>
      <c r="H177" s="122"/>
      <c r="I177" s="122"/>
      <c r="J177" s="122"/>
      <c r="K177" s="122"/>
      <c r="L177" s="122"/>
      <c r="M177" s="123" t="s">
        <v>25</v>
      </c>
      <c r="N177" s="124">
        <v>20</v>
      </c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</row>
    <row r="178" spans="1:31" s="68" customFormat="1" ht="19.899999999999999" customHeight="1">
      <c r="A178" s="226" t="s">
        <v>411</v>
      </c>
      <c r="B178" s="226"/>
      <c r="C178" s="226"/>
      <c r="D178" s="125" t="s">
        <v>413</v>
      </c>
      <c r="E178" s="125" t="s">
        <v>414</v>
      </c>
      <c r="F178" s="125" t="s">
        <v>415</v>
      </c>
      <c r="G178" s="126" t="s">
        <v>416</v>
      </c>
      <c r="H178" s="126"/>
      <c r="I178" s="126" t="s">
        <v>417</v>
      </c>
      <c r="J178" s="127" t="s">
        <v>418</v>
      </c>
      <c r="K178" s="128" t="s">
        <v>419</v>
      </c>
      <c r="L178" s="128" t="s">
        <v>420</v>
      </c>
      <c r="M178" s="128" t="s">
        <v>466</v>
      </c>
      <c r="N178" s="128" t="s">
        <v>421</v>
      </c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</row>
    <row r="179" spans="1:31" s="66" customFormat="1" ht="19.899999999999999" customHeight="1">
      <c r="A179" s="227" t="s">
        <v>461</v>
      </c>
      <c r="B179" s="227"/>
      <c r="C179" s="227"/>
      <c r="D179" s="103">
        <v>1</v>
      </c>
      <c r="E179" s="103"/>
      <c r="F179" s="103"/>
      <c r="G179" s="103"/>
      <c r="H179" s="103"/>
      <c r="I179" s="103"/>
      <c r="J179" s="103"/>
      <c r="K179" s="103"/>
      <c r="L179" s="103"/>
      <c r="M179" s="104"/>
      <c r="N179" s="105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</row>
    <row r="180" spans="1:31" s="66" customFormat="1" ht="19.899999999999999" customHeight="1">
      <c r="A180" s="235"/>
      <c r="B180" s="236"/>
      <c r="C180" s="236"/>
      <c r="D180" s="236"/>
      <c r="E180" s="236"/>
      <c r="F180" s="236"/>
      <c r="G180" s="236"/>
      <c r="H180" s="236"/>
      <c r="I180" s="236"/>
      <c r="J180" s="236"/>
      <c r="K180" s="236"/>
      <c r="L180" s="236"/>
      <c r="M180" s="236"/>
      <c r="N180" s="237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</row>
    <row r="181" spans="1:31" s="69" customFormat="1" ht="25.15" customHeight="1">
      <c r="A181" s="122" t="s">
        <v>144</v>
      </c>
      <c r="B181" s="122" t="s">
        <v>145</v>
      </c>
      <c r="C181" s="122" t="s">
        <v>146</v>
      </c>
      <c r="D181" s="122"/>
      <c r="E181" s="122"/>
      <c r="F181" s="122"/>
      <c r="G181" s="122"/>
      <c r="H181" s="122"/>
      <c r="I181" s="122"/>
      <c r="J181" s="122"/>
      <c r="K181" s="122"/>
      <c r="L181" s="122"/>
      <c r="M181" s="122" t="s">
        <v>25</v>
      </c>
      <c r="N181" s="124">
        <v>20</v>
      </c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</row>
    <row r="182" spans="1:31" s="69" customFormat="1" ht="19.899999999999999" customHeight="1">
      <c r="A182" s="226" t="s">
        <v>411</v>
      </c>
      <c r="B182" s="226"/>
      <c r="C182" s="226"/>
      <c r="D182" s="147" t="s">
        <v>413</v>
      </c>
      <c r="E182" s="147" t="s">
        <v>414</v>
      </c>
      <c r="F182" s="147" t="s">
        <v>415</v>
      </c>
      <c r="G182" s="148" t="s">
        <v>416</v>
      </c>
      <c r="H182" s="148"/>
      <c r="I182" s="148" t="s">
        <v>417</v>
      </c>
      <c r="J182" s="149" t="s">
        <v>418</v>
      </c>
      <c r="K182" s="150" t="s">
        <v>419</v>
      </c>
      <c r="L182" s="150" t="s">
        <v>420</v>
      </c>
      <c r="M182" s="150" t="s">
        <v>466</v>
      </c>
      <c r="N182" s="150" t="s">
        <v>421</v>
      </c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</row>
    <row r="183" spans="1:31" s="66" customFormat="1" ht="19.899999999999999" customHeight="1">
      <c r="A183" s="227" t="s">
        <v>461</v>
      </c>
      <c r="B183" s="227"/>
      <c r="C183" s="227"/>
      <c r="D183" s="103">
        <v>1</v>
      </c>
      <c r="E183" s="103"/>
      <c r="F183" s="103"/>
      <c r="G183" s="103"/>
      <c r="H183" s="103"/>
      <c r="I183" s="103"/>
      <c r="J183" s="103"/>
      <c r="K183" s="103"/>
      <c r="L183" s="103"/>
      <c r="M183" s="104"/>
      <c r="N183" s="105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</row>
    <row r="184" spans="1:31" s="66" customFormat="1" ht="19.899999999999999" customHeight="1">
      <c r="A184" s="235"/>
      <c r="B184" s="236"/>
      <c r="C184" s="236"/>
      <c r="D184" s="236"/>
      <c r="E184" s="236"/>
      <c r="F184" s="236"/>
      <c r="G184" s="236"/>
      <c r="H184" s="236"/>
      <c r="I184" s="236"/>
      <c r="J184" s="236"/>
      <c r="K184" s="236"/>
      <c r="L184" s="236"/>
      <c r="M184" s="236"/>
      <c r="N184" s="237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</row>
    <row r="185" spans="1:31" s="68" customFormat="1" ht="25.15" customHeight="1">
      <c r="A185" s="122" t="s">
        <v>147</v>
      </c>
      <c r="B185" s="122" t="s">
        <v>148</v>
      </c>
      <c r="C185" s="122" t="s">
        <v>149</v>
      </c>
      <c r="D185" s="122"/>
      <c r="E185" s="122"/>
      <c r="F185" s="122"/>
      <c r="G185" s="122"/>
      <c r="H185" s="122"/>
      <c r="I185" s="122"/>
      <c r="J185" s="122"/>
      <c r="K185" s="122"/>
      <c r="L185" s="122"/>
      <c r="M185" s="123" t="s">
        <v>102</v>
      </c>
      <c r="N185" s="124">
        <v>50</v>
      </c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</row>
    <row r="186" spans="1:31" s="68" customFormat="1" ht="19.899999999999999" customHeight="1">
      <c r="A186" s="226" t="s">
        <v>411</v>
      </c>
      <c r="B186" s="226"/>
      <c r="C186" s="226"/>
      <c r="D186" s="125" t="s">
        <v>413</v>
      </c>
      <c r="E186" s="125" t="s">
        <v>414</v>
      </c>
      <c r="F186" s="125" t="s">
        <v>415</v>
      </c>
      <c r="G186" s="126" t="s">
        <v>416</v>
      </c>
      <c r="H186" s="126"/>
      <c r="I186" s="126" t="s">
        <v>417</v>
      </c>
      <c r="J186" s="127" t="s">
        <v>418</v>
      </c>
      <c r="K186" s="128" t="s">
        <v>419</v>
      </c>
      <c r="L186" s="128" t="s">
        <v>420</v>
      </c>
      <c r="M186" s="128" t="s">
        <v>466</v>
      </c>
      <c r="N186" s="128" t="s">
        <v>421</v>
      </c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</row>
    <row r="187" spans="1:31" s="66" customFormat="1" ht="19.899999999999999" customHeight="1">
      <c r="A187" s="227" t="s">
        <v>461</v>
      </c>
      <c r="B187" s="227"/>
      <c r="C187" s="227"/>
      <c r="D187" s="103">
        <v>1</v>
      </c>
      <c r="E187" s="103"/>
      <c r="F187" s="103"/>
      <c r="G187" s="103"/>
      <c r="H187" s="103"/>
      <c r="I187" s="103"/>
      <c r="J187" s="103"/>
      <c r="K187" s="103"/>
      <c r="L187" s="103"/>
      <c r="M187" s="104"/>
      <c r="N187" s="105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</row>
    <row r="188" spans="1:31" s="66" customFormat="1" ht="19.899999999999999" customHeight="1">
      <c r="A188" s="235"/>
      <c r="B188" s="236"/>
      <c r="C188" s="236"/>
      <c r="D188" s="236"/>
      <c r="E188" s="236"/>
      <c r="F188" s="236"/>
      <c r="G188" s="236"/>
      <c r="H188" s="236"/>
      <c r="I188" s="236"/>
      <c r="J188" s="236"/>
      <c r="K188" s="236"/>
      <c r="L188" s="236"/>
      <c r="M188" s="236"/>
      <c r="N188" s="237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</row>
    <row r="189" spans="1:31" s="68" customFormat="1" ht="25.15" customHeight="1">
      <c r="A189" s="122" t="s">
        <v>150</v>
      </c>
      <c r="B189" s="122" t="s">
        <v>151</v>
      </c>
      <c r="C189" s="122" t="s">
        <v>152</v>
      </c>
      <c r="D189" s="122"/>
      <c r="E189" s="122"/>
      <c r="F189" s="122"/>
      <c r="G189" s="122"/>
      <c r="H189" s="122"/>
      <c r="I189" s="122"/>
      <c r="J189" s="122"/>
      <c r="K189" s="122"/>
      <c r="L189" s="122"/>
      <c r="M189" s="123" t="s">
        <v>25</v>
      </c>
      <c r="N189" s="124">
        <v>1</v>
      </c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</row>
    <row r="190" spans="1:31" s="68" customFormat="1" ht="19.899999999999999" customHeight="1">
      <c r="A190" s="226" t="s">
        <v>411</v>
      </c>
      <c r="B190" s="226"/>
      <c r="C190" s="226"/>
      <c r="D190" s="125" t="s">
        <v>413</v>
      </c>
      <c r="E190" s="125" t="s">
        <v>414</v>
      </c>
      <c r="F190" s="125" t="s">
        <v>415</v>
      </c>
      <c r="G190" s="126" t="s">
        <v>416</v>
      </c>
      <c r="H190" s="126"/>
      <c r="I190" s="126" t="s">
        <v>417</v>
      </c>
      <c r="J190" s="127" t="s">
        <v>418</v>
      </c>
      <c r="K190" s="128" t="s">
        <v>419</v>
      </c>
      <c r="L190" s="128" t="s">
        <v>420</v>
      </c>
      <c r="M190" s="128" t="s">
        <v>466</v>
      </c>
      <c r="N190" s="128" t="s">
        <v>421</v>
      </c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</row>
    <row r="191" spans="1:31" s="66" customFormat="1" ht="19.899999999999999" customHeight="1">
      <c r="A191" s="227" t="s">
        <v>461</v>
      </c>
      <c r="B191" s="227"/>
      <c r="C191" s="227"/>
      <c r="D191" s="103">
        <v>1</v>
      </c>
      <c r="E191" s="103"/>
      <c r="F191" s="103"/>
      <c r="G191" s="103"/>
      <c r="H191" s="103"/>
      <c r="I191" s="103"/>
      <c r="J191" s="103"/>
      <c r="K191" s="103"/>
      <c r="L191" s="103"/>
      <c r="M191" s="104"/>
      <c r="N191" s="105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</row>
    <row r="192" spans="1:31" s="66" customFormat="1" ht="19.899999999999999" customHeight="1">
      <c r="A192" s="235"/>
      <c r="B192" s="236"/>
      <c r="C192" s="236"/>
      <c r="D192" s="236"/>
      <c r="E192" s="236"/>
      <c r="F192" s="236"/>
      <c r="G192" s="236"/>
      <c r="H192" s="236"/>
      <c r="I192" s="236"/>
      <c r="J192" s="236"/>
      <c r="K192" s="236"/>
      <c r="L192" s="236"/>
      <c r="M192" s="236"/>
      <c r="N192" s="237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</row>
    <row r="193" spans="1:31" s="68" customFormat="1" ht="25.15" customHeight="1">
      <c r="A193" s="119" t="s">
        <v>153</v>
      </c>
      <c r="B193" s="119" t="s">
        <v>18</v>
      </c>
      <c r="C193" s="119" t="s">
        <v>154</v>
      </c>
      <c r="D193" s="119"/>
      <c r="E193" s="119"/>
      <c r="F193" s="119"/>
      <c r="G193" s="119"/>
      <c r="H193" s="119"/>
      <c r="I193" s="119"/>
      <c r="J193" s="119"/>
      <c r="K193" s="119"/>
      <c r="L193" s="119"/>
      <c r="M193" s="120"/>
      <c r="N193" s="121">
        <v>1</v>
      </c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</row>
    <row r="194" spans="1:31" s="68" customFormat="1" ht="25.15" customHeight="1">
      <c r="A194" s="122" t="s">
        <v>155</v>
      </c>
      <c r="B194" s="122" t="s">
        <v>156</v>
      </c>
      <c r="C194" s="122" t="s">
        <v>157</v>
      </c>
      <c r="D194" s="122"/>
      <c r="E194" s="122"/>
      <c r="F194" s="122"/>
      <c r="G194" s="122"/>
      <c r="H194" s="122"/>
      <c r="I194" s="122"/>
      <c r="J194" s="122"/>
      <c r="K194" s="122"/>
      <c r="L194" s="122"/>
      <c r="M194" s="123" t="s">
        <v>25</v>
      </c>
      <c r="N194" s="124">
        <f>D196+D197+D198+D199</f>
        <v>43</v>
      </c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</row>
    <row r="195" spans="1:31" s="60" customFormat="1" ht="19.899999999999999" customHeight="1">
      <c r="A195" s="226" t="s">
        <v>411</v>
      </c>
      <c r="B195" s="226"/>
      <c r="C195" s="226"/>
      <c r="D195" s="125" t="s">
        <v>413</v>
      </c>
      <c r="E195" s="125" t="s">
        <v>414</v>
      </c>
      <c r="F195" s="125" t="s">
        <v>415</v>
      </c>
      <c r="G195" s="126" t="s">
        <v>416</v>
      </c>
      <c r="H195" s="126"/>
      <c r="I195" s="126" t="s">
        <v>417</v>
      </c>
      <c r="J195" s="127" t="s">
        <v>418</v>
      </c>
      <c r="K195" s="128" t="s">
        <v>419</v>
      </c>
      <c r="L195" s="128" t="s">
        <v>420</v>
      </c>
      <c r="M195" s="128" t="s">
        <v>466</v>
      </c>
      <c r="N195" s="128" t="s">
        <v>421</v>
      </c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</row>
    <row r="196" spans="1:31" s="66" customFormat="1" ht="19.899999999999999" customHeight="1">
      <c r="A196" s="227" t="s">
        <v>478</v>
      </c>
      <c r="B196" s="227"/>
      <c r="C196" s="227"/>
      <c r="D196" s="103">
        <v>10</v>
      </c>
      <c r="E196" s="103"/>
      <c r="F196" s="103"/>
      <c r="G196" s="103"/>
      <c r="H196" s="103"/>
      <c r="I196" s="103"/>
      <c r="J196" s="103"/>
      <c r="K196" s="103"/>
      <c r="L196" s="103"/>
      <c r="M196" s="104"/>
      <c r="N196" s="105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</row>
    <row r="197" spans="1:31" s="66" customFormat="1" ht="19.899999999999999" customHeight="1">
      <c r="A197" s="227" t="s">
        <v>429</v>
      </c>
      <c r="B197" s="227"/>
      <c r="C197" s="227"/>
      <c r="D197" s="103">
        <v>12</v>
      </c>
      <c r="E197" s="103"/>
      <c r="F197" s="103"/>
      <c r="G197" s="103"/>
      <c r="H197" s="103"/>
      <c r="I197" s="103"/>
      <c r="J197" s="103"/>
      <c r="K197" s="103"/>
      <c r="L197" s="103"/>
      <c r="M197" s="104"/>
      <c r="N197" s="105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</row>
    <row r="198" spans="1:31" s="66" customFormat="1" ht="19.899999999999999" customHeight="1">
      <c r="A198" s="227" t="s">
        <v>430</v>
      </c>
      <c r="B198" s="227"/>
      <c r="C198" s="227"/>
      <c r="D198" s="103">
        <v>8</v>
      </c>
      <c r="E198" s="103"/>
      <c r="F198" s="103"/>
      <c r="G198" s="103"/>
      <c r="H198" s="103"/>
      <c r="I198" s="103"/>
      <c r="J198" s="103"/>
      <c r="K198" s="103"/>
      <c r="L198" s="103"/>
      <c r="M198" s="104"/>
      <c r="N198" s="105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</row>
    <row r="199" spans="1:31" s="66" customFormat="1" ht="19.899999999999999" customHeight="1">
      <c r="A199" s="227" t="s">
        <v>431</v>
      </c>
      <c r="B199" s="227"/>
      <c r="C199" s="227"/>
      <c r="D199" s="103">
        <v>13</v>
      </c>
      <c r="E199" s="103"/>
      <c r="F199" s="103"/>
      <c r="G199" s="103"/>
      <c r="H199" s="103"/>
      <c r="I199" s="103"/>
      <c r="J199" s="103"/>
      <c r="K199" s="103"/>
      <c r="L199" s="103"/>
      <c r="M199" s="104"/>
      <c r="N199" s="105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</row>
    <row r="200" spans="1:31" s="66" customFormat="1" ht="19.899999999999999" customHeight="1">
      <c r="A200" s="235"/>
      <c r="B200" s="236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236"/>
      <c r="N200" s="237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</row>
    <row r="201" spans="1:31" s="68" customFormat="1" ht="25.15" customHeight="1">
      <c r="A201" s="122" t="s">
        <v>158</v>
      </c>
      <c r="B201" s="122" t="s">
        <v>159</v>
      </c>
      <c r="C201" s="122" t="s">
        <v>160</v>
      </c>
      <c r="D201" s="122"/>
      <c r="E201" s="122"/>
      <c r="F201" s="122"/>
      <c r="G201" s="122"/>
      <c r="H201" s="122"/>
      <c r="I201" s="122"/>
      <c r="J201" s="122"/>
      <c r="K201" s="122"/>
      <c r="L201" s="122"/>
      <c r="M201" s="123" t="s">
        <v>25</v>
      </c>
      <c r="N201" s="124">
        <v>70</v>
      </c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</row>
    <row r="202" spans="1:31" s="60" customFormat="1" ht="19.899999999999999" customHeight="1">
      <c r="A202" s="226" t="s">
        <v>411</v>
      </c>
      <c r="B202" s="226"/>
      <c r="C202" s="226"/>
      <c r="D202" s="125" t="s">
        <v>413</v>
      </c>
      <c r="E202" s="125" t="s">
        <v>414</v>
      </c>
      <c r="F202" s="125" t="s">
        <v>415</v>
      </c>
      <c r="G202" s="126" t="s">
        <v>416</v>
      </c>
      <c r="H202" s="126"/>
      <c r="I202" s="126" t="s">
        <v>417</v>
      </c>
      <c r="J202" s="127" t="s">
        <v>418</v>
      </c>
      <c r="K202" s="128" t="s">
        <v>419</v>
      </c>
      <c r="L202" s="128" t="s">
        <v>420</v>
      </c>
      <c r="M202" s="128" t="s">
        <v>466</v>
      </c>
      <c r="N202" s="128" t="s">
        <v>421</v>
      </c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</row>
    <row r="203" spans="1:31" s="66" customFormat="1" ht="19.899999999999999" customHeight="1">
      <c r="A203" s="227" t="s">
        <v>462</v>
      </c>
      <c r="B203" s="227"/>
      <c r="C203" s="227"/>
      <c r="D203" s="103">
        <v>1</v>
      </c>
      <c r="E203" s="103"/>
      <c r="F203" s="103"/>
      <c r="G203" s="103"/>
      <c r="H203" s="103"/>
      <c r="I203" s="103"/>
      <c r="J203" s="103"/>
      <c r="K203" s="103"/>
      <c r="L203" s="103"/>
      <c r="M203" s="104"/>
      <c r="N203" s="105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</row>
    <row r="204" spans="1:31" s="66" customFormat="1" ht="19.899999999999999" customHeight="1">
      <c r="A204" s="235"/>
      <c r="B204" s="236"/>
      <c r="C204" s="236"/>
      <c r="D204" s="236"/>
      <c r="E204" s="236"/>
      <c r="F204" s="236"/>
      <c r="G204" s="236"/>
      <c r="H204" s="236"/>
      <c r="I204" s="236"/>
      <c r="J204" s="236"/>
      <c r="K204" s="236"/>
      <c r="L204" s="236"/>
      <c r="M204" s="236"/>
      <c r="N204" s="237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</row>
    <row r="205" spans="1:31" s="68" customFormat="1" ht="25.15" customHeight="1">
      <c r="A205" s="122" t="s">
        <v>161</v>
      </c>
      <c r="B205" s="122" t="s">
        <v>162</v>
      </c>
      <c r="C205" s="122" t="s">
        <v>163</v>
      </c>
      <c r="D205" s="122"/>
      <c r="E205" s="122"/>
      <c r="F205" s="122"/>
      <c r="G205" s="122"/>
      <c r="H205" s="122"/>
      <c r="I205" s="122"/>
      <c r="J205" s="122"/>
      <c r="K205" s="122"/>
      <c r="L205" s="122"/>
      <c r="M205" s="123" t="s">
        <v>102</v>
      </c>
      <c r="N205" s="124">
        <v>1000</v>
      </c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</row>
    <row r="206" spans="1:31" s="60" customFormat="1" ht="19.899999999999999" customHeight="1">
      <c r="A206" s="226" t="s">
        <v>411</v>
      </c>
      <c r="B206" s="226"/>
      <c r="C206" s="226"/>
      <c r="D206" s="125" t="s">
        <v>413</v>
      </c>
      <c r="E206" s="125" t="s">
        <v>414</v>
      </c>
      <c r="F206" s="125" t="s">
        <v>415</v>
      </c>
      <c r="G206" s="126" t="s">
        <v>416</v>
      </c>
      <c r="H206" s="126"/>
      <c r="I206" s="126" t="s">
        <v>417</v>
      </c>
      <c r="J206" s="127" t="s">
        <v>418</v>
      </c>
      <c r="K206" s="128" t="s">
        <v>419</v>
      </c>
      <c r="L206" s="128" t="s">
        <v>420</v>
      </c>
      <c r="M206" s="128" t="s">
        <v>466</v>
      </c>
      <c r="N206" s="128" t="s">
        <v>421</v>
      </c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</row>
    <row r="207" spans="1:31" s="66" customFormat="1" ht="19.899999999999999" customHeight="1">
      <c r="A207" s="227" t="s">
        <v>462</v>
      </c>
      <c r="B207" s="227"/>
      <c r="C207" s="227"/>
      <c r="D207" s="103">
        <v>1</v>
      </c>
      <c r="E207" s="103"/>
      <c r="F207" s="103"/>
      <c r="G207" s="103"/>
      <c r="H207" s="103"/>
      <c r="I207" s="103"/>
      <c r="J207" s="103"/>
      <c r="K207" s="103"/>
      <c r="L207" s="103"/>
      <c r="M207" s="104"/>
      <c r="N207" s="105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</row>
    <row r="208" spans="1:31" s="66" customFormat="1" ht="19.899999999999999" customHeight="1">
      <c r="A208" s="235"/>
      <c r="B208" s="236"/>
      <c r="C208" s="236"/>
      <c r="D208" s="236"/>
      <c r="E208" s="236"/>
      <c r="F208" s="236"/>
      <c r="G208" s="236"/>
      <c r="H208" s="236"/>
      <c r="I208" s="236"/>
      <c r="J208" s="236"/>
      <c r="K208" s="236"/>
      <c r="L208" s="236"/>
      <c r="M208" s="236"/>
      <c r="N208" s="237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</row>
    <row r="209" spans="1:31" s="68" customFormat="1" ht="25.15" customHeight="1">
      <c r="A209" s="119" t="s">
        <v>164</v>
      </c>
      <c r="B209" s="119" t="s">
        <v>18</v>
      </c>
      <c r="C209" s="119" t="s">
        <v>165</v>
      </c>
      <c r="D209" s="119"/>
      <c r="E209" s="119"/>
      <c r="F209" s="119"/>
      <c r="G209" s="119"/>
      <c r="H209" s="119"/>
      <c r="I209" s="119"/>
      <c r="J209" s="119"/>
      <c r="K209" s="119"/>
      <c r="L209" s="119"/>
      <c r="M209" s="120"/>
      <c r="N209" s="121">
        <v>1</v>
      </c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</row>
    <row r="210" spans="1:31" s="68" customFormat="1" ht="25.15" customHeight="1">
      <c r="A210" s="122" t="s">
        <v>166</v>
      </c>
      <c r="B210" s="122" t="s">
        <v>167</v>
      </c>
      <c r="C210" s="122" t="s">
        <v>168</v>
      </c>
      <c r="D210" s="122"/>
      <c r="E210" s="122"/>
      <c r="F210" s="122"/>
      <c r="G210" s="122"/>
      <c r="H210" s="122"/>
      <c r="I210" s="122"/>
      <c r="J210" s="122"/>
      <c r="K210" s="122"/>
      <c r="L210" s="122"/>
      <c r="M210" s="123" t="s">
        <v>37</v>
      </c>
      <c r="N210" s="124">
        <f>N212+N213+N214+N215+N216</f>
        <v>2400</v>
      </c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</row>
    <row r="211" spans="1:31" s="60" customFormat="1" ht="19.899999999999999" customHeight="1">
      <c r="A211" s="226" t="s">
        <v>411</v>
      </c>
      <c r="B211" s="226"/>
      <c r="C211" s="226"/>
      <c r="D211" s="125" t="s">
        <v>413</v>
      </c>
      <c r="E211" s="125" t="s">
        <v>414</v>
      </c>
      <c r="F211" s="125" t="s">
        <v>415</v>
      </c>
      <c r="G211" s="126" t="s">
        <v>416</v>
      </c>
      <c r="H211" s="126"/>
      <c r="I211" s="126" t="s">
        <v>417</v>
      </c>
      <c r="J211" s="127" t="s">
        <v>418</v>
      </c>
      <c r="K211" s="128" t="s">
        <v>419</v>
      </c>
      <c r="L211" s="128" t="s">
        <v>420</v>
      </c>
      <c r="M211" s="128" t="s">
        <v>466</v>
      </c>
      <c r="N211" s="128" t="s">
        <v>421</v>
      </c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</row>
    <row r="212" spans="1:31" s="66" customFormat="1" ht="19.899999999999999" customHeight="1">
      <c r="A212" s="227" t="s">
        <v>412</v>
      </c>
      <c r="B212" s="227"/>
      <c r="C212" s="227"/>
      <c r="D212" s="103">
        <v>1</v>
      </c>
      <c r="E212" s="103"/>
      <c r="F212" s="103"/>
      <c r="G212" s="103"/>
      <c r="H212" s="103"/>
      <c r="I212" s="133">
        <v>620</v>
      </c>
      <c r="J212" s="103"/>
      <c r="K212" s="103"/>
      <c r="L212" s="103"/>
      <c r="M212" s="104"/>
      <c r="N212" s="105">
        <f>D212*I212</f>
        <v>620</v>
      </c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</row>
    <row r="213" spans="1:31" s="66" customFormat="1" ht="19.899999999999999" customHeight="1">
      <c r="A213" s="227" t="s">
        <v>422</v>
      </c>
      <c r="B213" s="227"/>
      <c r="C213" s="227"/>
      <c r="D213" s="103">
        <v>1</v>
      </c>
      <c r="E213" s="103"/>
      <c r="F213" s="103"/>
      <c r="G213" s="103"/>
      <c r="H213" s="103"/>
      <c r="I213" s="133">
        <v>460</v>
      </c>
      <c r="J213" s="103"/>
      <c r="K213" s="103"/>
      <c r="L213" s="103"/>
      <c r="M213" s="104"/>
      <c r="N213" s="105">
        <f t="shared" ref="N213:N216" si="19">D213*I213</f>
        <v>460</v>
      </c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</row>
    <row r="214" spans="1:31" s="66" customFormat="1" ht="19.899999999999999" customHeight="1">
      <c r="A214" s="227" t="s">
        <v>423</v>
      </c>
      <c r="B214" s="227"/>
      <c r="C214" s="227"/>
      <c r="D214" s="103">
        <v>1</v>
      </c>
      <c r="E214" s="103"/>
      <c r="F214" s="103"/>
      <c r="G214" s="103"/>
      <c r="H214" s="103"/>
      <c r="I214" s="133">
        <v>320</v>
      </c>
      <c r="J214" s="103"/>
      <c r="K214" s="103"/>
      <c r="L214" s="103"/>
      <c r="M214" s="104"/>
      <c r="N214" s="105">
        <f t="shared" si="19"/>
        <v>320</v>
      </c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</row>
    <row r="215" spans="1:31" s="66" customFormat="1" ht="19.899999999999999" customHeight="1">
      <c r="A215" s="227" t="s">
        <v>424</v>
      </c>
      <c r="B215" s="227"/>
      <c r="C215" s="227"/>
      <c r="D215" s="103">
        <v>1</v>
      </c>
      <c r="E215" s="103"/>
      <c r="F215" s="103"/>
      <c r="G215" s="103"/>
      <c r="H215" s="103"/>
      <c r="I215" s="133">
        <v>500</v>
      </c>
      <c r="J215" s="103"/>
      <c r="K215" s="103"/>
      <c r="L215" s="103"/>
      <c r="M215" s="104"/>
      <c r="N215" s="105">
        <f t="shared" si="19"/>
        <v>500</v>
      </c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</row>
    <row r="216" spans="1:31" s="66" customFormat="1" ht="19.899999999999999" customHeight="1">
      <c r="A216" s="227" t="s">
        <v>425</v>
      </c>
      <c r="B216" s="227"/>
      <c r="C216" s="227"/>
      <c r="D216" s="103">
        <v>1</v>
      </c>
      <c r="E216" s="103"/>
      <c r="F216" s="103"/>
      <c r="G216" s="103"/>
      <c r="H216" s="103"/>
      <c r="I216" s="133">
        <v>500</v>
      </c>
      <c r="J216" s="103"/>
      <c r="K216" s="103"/>
      <c r="L216" s="103"/>
      <c r="M216" s="104"/>
      <c r="N216" s="105">
        <f t="shared" si="19"/>
        <v>500</v>
      </c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</row>
    <row r="217" spans="1:31" s="66" customFormat="1" ht="19.899999999999999" customHeight="1">
      <c r="A217" s="235"/>
      <c r="B217" s="236"/>
      <c r="C217" s="236"/>
      <c r="D217" s="236"/>
      <c r="E217" s="236"/>
      <c r="F217" s="236"/>
      <c r="G217" s="236"/>
      <c r="H217" s="236"/>
      <c r="I217" s="236"/>
      <c r="J217" s="236"/>
      <c r="K217" s="236"/>
      <c r="L217" s="236"/>
      <c r="M217" s="236"/>
      <c r="N217" s="237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</row>
    <row r="218" spans="1:31" s="68" customFormat="1" ht="25.15" customHeight="1">
      <c r="A218" s="122" t="s">
        <v>432</v>
      </c>
      <c r="B218" s="122">
        <v>12334</v>
      </c>
      <c r="C218" s="122" t="s">
        <v>171</v>
      </c>
      <c r="D218" s="122"/>
      <c r="E218" s="122"/>
      <c r="F218" s="122"/>
      <c r="G218" s="122"/>
      <c r="H218" s="122"/>
      <c r="I218" s="122"/>
      <c r="J218" s="122"/>
      <c r="K218" s="122"/>
      <c r="L218" s="122"/>
      <c r="M218" s="123" t="s">
        <v>433</v>
      </c>
      <c r="N218" s="146">
        <v>109</v>
      </c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</row>
    <row r="219" spans="1:31" s="60" customFormat="1" ht="19.899999999999999" customHeight="1">
      <c r="A219" s="226" t="s">
        <v>411</v>
      </c>
      <c r="B219" s="226"/>
      <c r="C219" s="226"/>
      <c r="D219" s="125" t="s">
        <v>413</v>
      </c>
      <c r="E219" s="125" t="s">
        <v>414</v>
      </c>
      <c r="F219" s="125" t="s">
        <v>415</v>
      </c>
      <c r="G219" s="126" t="s">
        <v>416</v>
      </c>
      <c r="H219" s="126"/>
      <c r="I219" s="126" t="s">
        <v>417</v>
      </c>
      <c r="J219" s="127" t="s">
        <v>418</v>
      </c>
      <c r="K219" s="128" t="s">
        <v>419</v>
      </c>
      <c r="L219" s="128" t="s">
        <v>420</v>
      </c>
      <c r="M219" s="128" t="s">
        <v>466</v>
      </c>
      <c r="N219" s="128" t="s">
        <v>421</v>
      </c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</row>
    <row r="220" spans="1:31" s="67" customFormat="1">
      <c r="A220" s="109" t="s">
        <v>464</v>
      </c>
      <c r="B220" s="109"/>
      <c r="C220" s="109"/>
      <c r="D220" s="117"/>
      <c r="E220" s="118"/>
      <c r="F220" s="118"/>
      <c r="G220" s="118"/>
      <c r="H220" s="118"/>
      <c r="I220" s="118"/>
      <c r="J220" s="118">
        <f>N224+N225+N226+N227+N228+N229+N230</f>
        <v>542.83500000000004</v>
      </c>
      <c r="K220" s="118"/>
      <c r="L220" s="118"/>
      <c r="M220" s="118"/>
      <c r="N220" s="117">
        <f>J220/5</f>
        <v>108.56700000000001</v>
      </c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</row>
    <row r="221" spans="1:31" s="60" customFormat="1" ht="19.899999999999999" customHeight="1">
      <c r="A221" s="239"/>
      <c r="B221" s="240"/>
      <c r="C221" s="240"/>
      <c r="D221" s="240"/>
      <c r="E221" s="240"/>
      <c r="F221" s="240"/>
      <c r="G221" s="240"/>
      <c r="H221" s="240"/>
      <c r="I221" s="240"/>
      <c r="J221" s="240"/>
      <c r="K221" s="240"/>
      <c r="L221" s="240"/>
      <c r="M221" s="240"/>
      <c r="N221" s="241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</row>
    <row r="222" spans="1:31" s="68" customFormat="1" ht="25.15" customHeight="1">
      <c r="A222" s="122" t="s">
        <v>172</v>
      </c>
      <c r="B222" s="122" t="s">
        <v>173</v>
      </c>
      <c r="C222" s="122" t="s">
        <v>174</v>
      </c>
      <c r="D222" s="122"/>
      <c r="E222" s="122"/>
      <c r="F222" s="122"/>
      <c r="G222" s="122"/>
      <c r="H222" s="122"/>
      <c r="I222" s="122"/>
      <c r="J222" s="122"/>
      <c r="K222" s="122"/>
      <c r="L222" s="122"/>
      <c r="M222" s="123" t="s">
        <v>85</v>
      </c>
      <c r="N222" s="146">
        <v>543</v>
      </c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</row>
    <row r="223" spans="1:31" s="60" customFormat="1" ht="32.25" customHeight="1">
      <c r="A223" s="226" t="s">
        <v>411</v>
      </c>
      <c r="B223" s="226"/>
      <c r="C223" s="226"/>
      <c r="D223" s="125" t="s">
        <v>413</v>
      </c>
      <c r="E223" s="125" t="s">
        <v>414</v>
      </c>
      <c r="F223" s="125" t="s">
        <v>415</v>
      </c>
      <c r="G223" s="126" t="s">
        <v>416</v>
      </c>
      <c r="H223" s="126"/>
      <c r="I223" s="126" t="s">
        <v>417</v>
      </c>
      <c r="J223" s="127" t="s">
        <v>418</v>
      </c>
      <c r="K223" s="128" t="s">
        <v>419</v>
      </c>
      <c r="L223" s="128" t="s">
        <v>420</v>
      </c>
      <c r="M223" s="128" t="s">
        <v>466</v>
      </c>
      <c r="N223" s="128" t="s">
        <v>421</v>
      </c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</row>
    <row r="224" spans="1:31" s="66" customFormat="1" ht="19.899999999999999" customHeight="1">
      <c r="A224" s="238" t="s">
        <v>472</v>
      </c>
      <c r="B224" s="238"/>
      <c r="C224" s="238"/>
      <c r="D224" s="117">
        <v>1.3</v>
      </c>
      <c r="E224" s="117"/>
      <c r="F224" s="117"/>
      <c r="G224" s="117"/>
      <c r="H224" s="117"/>
      <c r="I224" s="117"/>
      <c r="J224" s="117">
        <v>241</v>
      </c>
      <c r="K224" s="117"/>
      <c r="L224" s="117"/>
      <c r="M224" s="117"/>
      <c r="N224" s="117">
        <f>D224*J224</f>
        <v>313.3</v>
      </c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</row>
    <row r="225" spans="1:31">
      <c r="A225" s="109" t="s">
        <v>473</v>
      </c>
      <c r="B225" s="109"/>
      <c r="C225" s="109"/>
      <c r="D225" s="117">
        <v>1.3</v>
      </c>
      <c r="E225" s="118"/>
      <c r="F225" s="118"/>
      <c r="G225" s="118"/>
      <c r="H225" s="118"/>
      <c r="I225" s="118">
        <v>1700</v>
      </c>
      <c r="J225" s="118">
        <f>I225*0.03</f>
        <v>51</v>
      </c>
      <c r="K225" s="118"/>
      <c r="L225" s="118"/>
      <c r="M225" s="118"/>
      <c r="N225" s="117">
        <f t="shared" ref="N225:N230" si="20">D225*J225</f>
        <v>66.3</v>
      </c>
    </row>
    <row r="226" spans="1:31" s="60" customFormat="1">
      <c r="A226" s="109" t="s">
        <v>474</v>
      </c>
      <c r="B226" s="109"/>
      <c r="C226" s="109"/>
      <c r="D226" s="117">
        <v>1.3</v>
      </c>
      <c r="E226" s="118"/>
      <c r="F226" s="118"/>
      <c r="G226" s="118"/>
      <c r="H226" s="118"/>
      <c r="I226" s="118">
        <v>130</v>
      </c>
      <c r="J226" s="118">
        <f>I226*0.015</f>
        <v>1.95</v>
      </c>
      <c r="K226" s="118"/>
      <c r="L226" s="118"/>
      <c r="M226" s="118"/>
      <c r="N226" s="117">
        <f t="shared" ref="N226:N227" si="21">D226*J226</f>
        <v>2.5350000000000001</v>
      </c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</row>
    <row r="227" spans="1:31" s="60" customFormat="1">
      <c r="A227" s="109" t="s">
        <v>475</v>
      </c>
      <c r="B227" s="109"/>
      <c r="C227" s="109"/>
      <c r="D227" s="117">
        <v>1.3</v>
      </c>
      <c r="E227" s="118"/>
      <c r="F227" s="118"/>
      <c r="G227" s="118"/>
      <c r="H227" s="118"/>
      <c r="I227" s="118"/>
      <c r="J227" s="118">
        <v>80</v>
      </c>
      <c r="K227" s="118"/>
      <c r="L227" s="118"/>
      <c r="M227" s="118"/>
      <c r="N227" s="117">
        <f t="shared" si="21"/>
        <v>104</v>
      </c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</row>
    <row r="228" spans="1:31">
      <c r="A228" s="109" t="s">
        <v>476</v>
      </c>
      <c r="B228" s="109"/>
      <c r="C228" s="109"/>
      <c r="D228" s="117">
        <v>1.3</v>
      </c>
      <c r="E228" s="118"/>
      <c r="F228" s="118"/>
      <c r="G228" s="118"/>
      <c r="H228" s="118"/>
      <c r="I228" s="118">
        <v>1800</v>
      </c>
      <c r="J228" s="118">
        <f>I228*0.015</f>
        <v>27</v>
      </c>
      <c r="K228" s="118"/>
      <c r="L228" s="118"/>
      <c r="M228" s="118"/>
      <c r="N228" s="117">
        <f t="shared" si="20"/>
        <v>35.1</v>
      </c>
    </row>
    <row r="229" spans="1:31">
      <c r="A229" s="109" t="s">
        <v>477</v>
      </c>
      <c r="B229" s="109"/>
      <c r="C229" s="109"/>
      <c r="D229" s="117">
        <v>1.2</v>
      </c>
      <c r="E229" s="118"/>
      <c r="F229" s="118"/>
      <c r="G229" s="118"/>
      <c r="H229" s="118"/>
      <c r="I229" s="118">
        <v>750</v>
      </c>
      <c r="J229" s="118">
        <f>I229*0.015</f>
        <v>11.25</v>
      </c>
      <c r="K229" s="118"/>
      <c r="L229" s="118"/>
      <c r="M229" s="118"/>
      <c r="N229" s="117">
        <f t="shared" si="20"/>
        <v>13.5</v>
      </c>
    </row>
    <row r="230" spans="1:31">
      <c r="A230" s="109" t="s">
        <v>479</v>
      </c>
      <c r="B230" s="109"/>
      <c r="C230" s="109"/>
      <c r="D230" s="117">
        <v>1.5</v>
      </c>
      <c r="E230" s="118"/>
      <c r="F230" s="118"/>
      <c r="G230" s="118"/>
      <c r="H230" s="118"/>
      <c r="I230" s="118">
        <v>180</v>
      </c>
      <c r="J230" s="118">
        <f>I230*0.03</f>
        <v>5.3999999999999995</v>
      </c>
      <c r="K230" s="118"/>
      <c r="L230" s="118"/>
      <c r="M230" s="118"/>
      <c r="N230" s="117">
        <f t="shared" si="20"/>
        <v>8.1</v>
      </c>
    </row>
    <row r="231" spans="1:31">
      <c r="J231" s="76"/>
    </row>
    <row r="235" spans="1:31">
      <c r="K235" s="224"/>
      <c r="L235" s="224"/>
      <c r="M235" s="224"/>
    </row>
  </sheetData>
  <mergeCells count="169">
    <mergeCell ref="A69:C69"/>
    <mergeCell ref="A76:C76"/>
    <mergeCell ref="A13:C13"/>
    <mergeCell ref="A9:C9"/>
    <mergeCell ref="A25:C25"/>
    <mergeCell ref="A30:C30"/>
    <mergeCell ref="A33:C33"/>
    <mergeCell ref="A34:C34"/>
    <mergeCell ref="A38:C38"/>
    <mergeCell ref="A39:C39"/>
    <mergeCell ref="A61:C61"/>
    <mergeCell ref="A43:C43"/>
    <mergeCell ref="A46:C46"/>
    <mergeCell ref="A47:C47"/>
    <mergeCell ref="A56:C56"/>
    <mergeCell ref="A57:C57"/>
    <mergeCell ref="A60:C60"/>
    <mergeCell ref="A40:N40"/>
    <mergeCell ref="A35:N35"/>
    <mergeCell ref="A31:N31"/>
    <mergeCell ref="A26:N26"/>
    <mergeCell ref="A18:N18"/>
    <mergeCell ref="A14:N14"/>
    <mergeCell ref="A10:N10"/>
    <mergeCell ref="M2:N2"/>
    <mergeCell ref="A64:C64"/>
    <mergeCell ref="A51:C51"/>
    <mergeCell ref="A52:C52"/>
    <mergeCell ref="A42:C42"/>
    <mergeCell ref="M3:N3"/>
    <mergeCell ref="A20:C20"/>
    <mergeCell ref="A23:C23"/>
    <mergeCell ref="A24:C24"/>
    <mergeCell ref="A21:C21"/>
    <mergeCell ref="A4:N4"/>
    <mergeCell ref="A22:C22"/>
    <mergeCell ref="A17:C17"/>
    <mergeCell ref="A29:C29"/>
    <mergeCell ref="A145:C145"/>
    <mergeCell ref="A113:C113"/>
    <mergeCell ref="A114:C114"/>
    <mergeCell ref="A117:C117"/>
    <mergeCell ref="A118:C118"/>
    <mergeCell ref="A130:C130"/>
    <mergeCell ref="A129:C129"/>
    <mergeCell ref="A131:C131"/>
    <mergeCell ref="A132:C132"/>
    <mergeCell ref="A133:C133"/>
    <mergeCell ref="A134:C134"/>
    <mergeCell ref="A138:C138"/>
    <mergeCell ref="A140:C140"/>
    <mergeCell ref="A139:C139"/>
    <mergeCell ref="A141:C141"/>
    <mergeCell ref="A137:C137"/>
    <mergeCell ref="A142:N142"/>
    <mergeCell ref="A135:N135"/>
    <mergeCell ref="B127:N127"/>
    <mergeCell ref="A123:N123"/>
    <mergeCell ref="A119:N119"/>
    <mergeCell ref="A115:N115"/>
    <mergeCell ref="A121:C121"/>
    <mergeCell ref="A122:C122"/>
    <mergeCell ref="A165:C165"/>
    <mergeCell ref="A146:C146"/>
    <mergeCell ref="A149:C149"/>
    <mergeCell ref="A150:C150"/>
    <mergeCell ref="A153:C153"/>
    <mergeCell ref="A154:C154"/>
    <mergeCell ref="A163:N163"/>
    <mergeCell ref="A159:N159"/>
    <mergeCell ref="A155:N155"/>
    <mergeCell ref="A151:N151"/>
    <mergeCell ref="A147:N147"/>
    <mergeCell ref="A224:C224"/>
    <mergeCell ref="A202:C202"/>
    <mergeCell ref="A203:C203"/>
    <mergeCell ref="A206:C206"/>
    <mergeCell ref="A207:C207"/>
    <mergeCell ref="A211:C211"/>
    <mergeCell ref="A187:C187"/>
    <mergeCell ref="A195:C195"/>
    <mergeCell ref="A196:C196"/>
    <mergeCell ref="A197:C197"/>
    <mergeCell ref="A198:C198"/>
    <mergeCell ref="A199:C199"/>
    <mergeCell ref="A190:C190"/>
    <mergeCell ref="A191:C191"/>
    <mergeCell ref="A212:C212"/>
    <mergeCell ref="A213:C213"/>
    <mergeCell ref="A214:C214"/>
    <mergeCell ref="A215:C215"/>
    <mergeCell ref="A216:C216"/>
    <mergeCell ref="A219:C219"/>
    <mergeCell ref="A223:C223"/>
    <mergeCell ref="A221:N221"/>
    <mergeCell ref="A208:N208"/>
    <mergeCell ref="A204:N204"/>
    <mergeCell ref="A86:C86"/>
    <mergeCell ref="A217:N217"/>
    <mergeCell ref="A192:N192"/>
    <mergeCell ref="A188:N188"/>
    <mergeCell ref="A184:N184"/>
    <mergeCell ref="A180:N180"/>
    <mergeCell ref="A176:N176"/>
    <mergeCell ref="A172:N172"/>
    <mergeCell ref="A200:N200"/>
    <mergeCell ref="A178:C178"/>
    <mergeCell ref="A179:C179"/>
    <mergeCell ref="A182:C182"/>
    <mergeCell ref="A183:C183"/>
    <mergeCell ref="A186:C186"/>
    <mergeCell ref="A166:C166"/>
    <mergeCell ref="A170:C170"/>
    <mergeCell ref="A171:C171"/>
    <mergeCell ref="A174:C174"/>
    <mergeCell ref="A175:C175"/>
    <mergeCell ref="A167:N167"/>
    <mergeCell ref="A157:C157"/>
    <mergeCell ref="A158:C158"/>
    <mergeCell ref="A161:C161"/>
    <mergeCell ref="A162:C162"/>
    <mergeCell ref="A84:C84"/>
    <mergeCell ref="A85:C85"/>
    <mergeCell ref="A70:C70"/>
    <mergeCell ref="A71:C71"/>
    <mergeCell ref="A111:N111"/>
    <mergeCell ref="A102:N102"/>
    <mergeCell ref="A95:N95"/>
    <mergeCell ref="A91:N91"/>
    <mergeCell ref="A105:C105"/>
    <mergeCell ref="A107:C107"/>
    <mergeCell ref="A109:C109"/>
    <mergeCell ref="A110:C110"/>
    <mergeCell ref="A106:C106"/>
    <mergeCell ref="A108:C108"/>
    <mergeCell ref="A93:C93"/>
    <mergeCell ref="A94:C94"/>
    <mergeCell ref="A97:C97"/>
    <mergeCell ref="A104:C104"/>
    <mergeCell ref="A99:C99"/>
    <mergeCell ref="A100:C100"/>
    <mergeCell ref="A101:C101"/>
    <mergeCell ref="A83:C83"/>
    <mergeCell ref="A89:C89"/>
    <mergeCell ref="A90:C90"/>
    <mergeCell ref="K235:M235"/>
    <mergeCell ref="A72:C72"/>
    <mergeCell ref="A73:C73"/>
    <mergeCell ref="A77:C77"/>
    <mergeCell ref="A125:C125"/>
    <mergeCell ref="A126:C126"/>
    <mergeCell ref="A98:C98"/>
    <mergeCell ref="A1:N1"/>
    <mergeCell ref="A87:N87"/>
    <mergeCell ref="A81:N81"/>
    <mergeCell ref="A74:N74"/>
    <mergeCell ref="A66:N66"/>
    <mergeCell ref="A62:N62"/>
    <mergeCell ref="A58:N58"/>
    <mergeCell ref="A53:N53"/>
    <mergeCell ref="A48:N48"/>
    <mergeCell ref="A44:N44"/>
    <mergeCell ref="A8:C8"/>
    <mergeCell ref="A12:C12"/>
    <mergeCell ref="A16:C16"/>
    <mergeCell ref="A65:C65"/>
    <mergeCell ref="A78:C78"/>
    <mergeCell ref="A79:C79"/>
    <mergeCell ref="A80:C80"/>
  </mergeCells>
  <pageMargins left="0.25" right="0.25" top="1.3" bottom="0.75" header="0.12" footer="0.15"/>
  <pageSetup paperSize="9" scale="69" fitToHeight="0" orientation="landscape" r:id="rId1"/>
  <headerFooter>
    <oddHeader>&amp;C&amp;G&amp;R&amp;A</oddHeader>
    <oddFooter>&amp;L&amp;P / 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Orçamento Sintético</vt:lpstr>
      <vt:lpstr>Orçamento Analítico</vt:lpstr>
      <vt:lpstr>Curva ABC de Serviços</vt:lpstr>
      <vt:lpstr>Cronograma</vt:lpstr>
      <vt:lpstr>BDI</vt:lpstr>
      <vt:lpstr>Memorial de cálculo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jccosta</cp:lastModifiedBy>
  <cp:revision>0</cp:revision>
  <cp:lastPrinted>2026-09-21T18:51:16Z</cp:lastPrinted>
  <dcterms:created xsi:type="dcterms:W3CDTF">2026-07-19T22:30:10Z</dcterms:created>
  <dcterms:modified xsi:type="dcterms:W3CDTF">2026-09-29T12:43:44Z</dcterms:modified>
</cp:coreProperties>
</file>